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tabRatio="774" firstSheet="1" activeTab="1"/>
  </bookViews>
  <sheets>
    <sheet name="TIPOLOGÍA" sheetId="2" state="hidden" r:id="rId1"/>
    <sheet name="Calidad" sheetId="5" r:id="rId2"/>
    <sheet name="Ambiental" sheetId="11" r:id="rId3"/>
    <sheet name="GS-SST" sheetId="10" r:id="rId4"/>
    <sheet name="Control de Cambios" sheetId="8" r:id="rId5"/>
    <sheet name="Parametros" sheetId="3" r:id="rId6"/>
  </sheets>
  <externalReferences>
    <externalReference r:id="rId7"/>
    <externalReference r:id="rId8"/>
  </externalReferences>
  <definedNames>
    <definedName name="_xlnm._FilterDatabase" localSheetId="2" hidden="1">Ambiental!$B$10:$BB$284</definedName>
    <definedName name="_xlnm._FilterDatabase" localSheetId="1" hidden="1">Calidad!$A$9:$BB$300</definedName>
    <definedName name="_xlnm._FilterDatabase" localSheetId="3" hidden="1">'GS-SST'!$A$8:$BB$10</definedName>
    <definedName name="_xlnm.Print_Area" localSheetId="2">Ambiental!$A$1:$AZ$10</definedName>
    <definedName name="_xlnm.Print_Area" localSheetId="1">Calidad!$A$1:$AZ$10</definedName>
    <definedName name="_xlnm.Print_Area" localSheetId="3">'GS-SST'!$A$1:$AZ$10</definedName>
    <definedName name="_xlnm.Print_Titles" localSheetId="2">Ambiental!$1:$7</definedName>
    <definedName name="_xlnm.Print_Titles" localSheetId="1">Calidad!$1:$7</definedName>
    <definedName name="_xlnm.Print_Titles" localSheetId="3">'GS-SST'!$1:$7</definedName>
  </definedName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AJ77" i="5" l="1"/>
  <c r="AK77" i="5" s="1"/>
  <c r="U77" i="5"/>
  <c r="AU76" i="5"/>
  <c r="AO76" i="5"/>
  <c r="AS76" i="5" s="1"/>
  <c r="AT76" i="5" s="1"/>
  <c r="AJ76" i="5"/>
  <c r="AK76" i="5" s="1"/>
  <c r="U76" i="5"/>
  <c r="S76" i="5"/>
  <c r="R76" i="5"/>
  <c r="P76" i="5"/>
  <c r="N76" i="5"/>
  <c r="AK75" i="5"/>
  <c r="AJ75" i="5"/>
  <c r="U75" i="5"/>
  <c r="AU74" i="5"/>
  <c r="AS74" i="5"/>
  <c r="AT74" i="5" s="1"/>
  <c r="AO74" i="5"/>
  <c r="AK74" i="5"/>
  <c r="AJ74" i="5"/>
  <c r="AL74" i="5" s="1"/>
  <c r="U74" i="5"/>
  <c r="R74" i="5"/>
  <c r="S74" i="5" s="1"/>
  <c r="P74" i="5"/>
  <c r="N74" i="5"/>
  <c r="AJ73" i="5"/>
  <c r="AK73" i="5" s="1"/>
  <c r="U73" i="5"/>
  <c r="AU72" i="5"/>
  <c r="AO72" i="5"/>
  <c r="AS72" i="5" s="1"/>
  <c r="AT72" i="5" s="1"/>
  <c r="AJ72" i="5"/>
  <c r="AK72" i="5" s="1"/>
  <c r="U72" i="5"/>
  <c r="S72" i="5"/>
  <c r="R72" i="5"/>
  <c r="P72" i="5"/>
  <c r="N72" i="5"/>
  <c r="AK71" i="5"/>
  <c r="AJ71" i="5"/>
  <c r="U71" i="5"/>
  <c r="AU70" i="5"/>
  <c r="AS70" i="5"/>
  <c r="AT70" i="5" s="1"/>
  <c r="AO70" i="5"/>
  <c r="AK70" i="5"/>
  <c r="AJ70" i="5"/>
  <c r="AL70" i="5" s="1"/>
  <c r="U70" i="5"/>
  <c r="R70" i="5"/>
  <c r="S70" i="5" s="1"/>
  <c r="P70" i="5"/>
  <c r="N70" i="5"/>
  <c r="AJ69" i="5"/>
  <c r="AK69" i="5" s="1"/>
  <c r="U69" i="5"/>
  <c r="AU68" i="5"/>
  <c r="AO68" i="5"/>
  <c r="AS68" i="5" s="1"/>
  <c r="AT68" i="5" s="1"/>
  <c r="AJ68" i="5"/>
  <c r="AK68" i="5" s="1"/>
  <c r="U68" i="5"/>
  <c r="S68" i="5"/>
  <c r="R68" i="5"/>
  <c r="P68" i="5"/>
  <c r="N68" i="5"/>
  <c r="AK67" i="5"/>
  <c r="AJ67" i="5"/>
  <c r="U67" i="5"/>
  <c r="AU66" i="5"/>
  <c r="AS66" i="5"/>
  <c r="AT66" i="5" s="1"/>
  <c r="AO66" i="5"/>
  <c r="AK66" i="5"/>
  <c r="AJ66" i="5"/>
  <c r="AL66" i="5" s="1"/>
  <c r="U66" i="5"/>
  <c r="R66" i="5"/>
  <c r="S66" i="5" s="1"/>
  <c r="P66" i="5"/>
  <c r="N66" i="5"/>
  <c r="AJ65" i="5"/>
  <c r="AK65" i="5" s="1"/>
  <c r="U65" i="5"/>
  <c r="AU64" i="5"/>
  <c r="AO64" i="5"/>
  <c r="AS64" i="5" s="1"/>
  <c r="AT64" i="5" s="1"/>
  <c r="AJ64" i="5"/>
  <c r="AK64" i="5" s="1"/>
  <c r="U64" i="5"/>
  <c r="S64" i="5"/>
  <c r="R64" i="5"/>
  <c r="P64" i="5"/>
  <c r="N64" i="5"/>
  <c r="AU63" i="5"/>
  <c r="AO63" i="5"/>
  <c r="AS63" i="5" s="1"/>
  <c r="AT63" i="5" s="1"/>
  <c r="AJ63" i="5"/>
  <c r="AK63" i="5" s="1"/>
  <c r="U63" i="5"/>
  <c r="S63" i="5"/>
  <c r="R63" i="5"/>
  <c r="P63" i="5"/>
  <c r="N63" i="5"/>
  <c r="AK62" i="5"/>
  <c r="AJ62" i="5"/>
  <c r="U62" i="5"/>
  <c r="AU61" i="5"/>
  <c r="AS61" i="5"/>
  <c r="AT61" i="5" s="1"/>
  <c r="AO61" i="5"/>
  <c r="AK61" i="5"/>
  <c r="AJ61" i="5"/>
  <c r="AL61" i="5" s="1"/>
  <c r="U61" i="5"/>
  <c r="R61" i="5"/>
  <c r="S61" i="5" s="1"/>
  <c r="P61" i="5"/>
  <c r="N61" i="5"/>
  <c r="AQ61" i="5" l="1"/>
  <c r="AM61" i="5"/>
  <c r="AQ66" i="5"/>
  <c r="AM66" i="5"/>
  <c r="AQ70" i="5"/>
  <c r="AM70" i="5"/>
  <c r="AQ74" i="5"/>
  <c r="AM74" i="5"/>
  <c r="AL63" i="5"/>
  <c r="AL64" i="5"/>
  <c r="AL68" i="5"/>
  <c r="AL72" i="5"/>
  <c r="AL76" i="5"/>
  <c r="U103" i="5"/>
  <c r="U265" i="5"/>
  <c r="U209" i="5"/>
  <c r="U188" i="5"/>
  <c r="U156" i="5"/>
  <c r="U94" i="5"/>
  <c r="U86" i="5"/>
  <c r="U18" i="5"/>
  <c r="AJ10" i="5"/>
  <c r="AN10" i="5"/>
  <c r="S10" i="5"/>
  <c r="R10" i="5"/>
  <c r="AO284" i="11"/>
  <c r="AM284" i="11"/>
  <c r="AJ284" i="11"/>
  <c r="AK284" i="11"/>
  <c r="U284" i="11"/>
  <c r="AO283" i="11"/>
  <c r="AM283" i="11"/>
  <c r="AJ283" i="11"/>
  <c r="AK283" i="11"/>
  <c r="U283" i="11"/>
  <c r="AO282" i="11"/>
  <c r="AM282" i="11"/>
  <c r="AJ282" i="11"/>
  <c r="AK282" i="11"/>
  <c r="U282" i="11"/>
  <c r="AO281" i="11"/>
  <c r="AM281" i="11"/>
  <c r="AJ281" i="11"/>
  <c r="AK281" i="11"/>
  <c r="U281" i="11"/>
  <c r="AO280" i="11"/>
  <c r="AM280" i="11"/>
  <c r="AJ280" i="11"/>
  <c r="AK280" i="11"/>
  <c r="U280" i="11"/>
  <c r="AO279" i="11"/>
  <c r="AM279" i="11"/>
  <c r="AJ279" i="11"/>
  <c r="AK279" i="11"/>
  <c r="U279" i="11"/>
  <c r="AU278" i="11"/>
  <c r="AS278" i="11"/>
  <c r="AT278" i="11"/>
  <c r="AQ278" i="11"/>
  <c r="AV278" i="11"/>
  <c r="AW278" i="11"/>
  <c r="AO278" i="11"/>
  <c r="AM278" i="11"/>
  <c r="AJ278" i="11"/>
  <c r="AK278" i="11"/>
  <c r="U278" i="11"/>
  <c r="R278" i="11"/>
  <c r="S278" i="11"/>
  <c r="P278" i="11"/>
  <c r="N278" i="11"/>
  <c r="AO277" i="11"/>
  <c r="AM277" i="11"/>
  <c r="AJ277" i="11"/>
  <c r="AK277" i="11"/>
  <c r="U277" i="11"/>
  <c r="AO276" i="11"/>
  <c r="AM276" i="11"/>
  <c r="AJ276" i="11"/>
  <c r="AK276" i="11"/>
  <c r="U276" i="11"/>
  <c r="AO275" i="11"/>
  <c r="AM275" i="11"/>
  <c r="AJ275" i="11"/>
  <c r="AK275" i="11"/>
  <c r="U275" i="11"/>
  <c r="AO274" i="11"/>
  <c r="AM274" i="11"/>
  <c r="AJ274" i="11"/>
  <c r="AK274" i="11"/>
  <c r="U274" i="11"/>
  <c r="AO273" i="11"/>
  <c r="AM273" i="11"/>
  <c r="AJ273" i="11"/>
  <c r="AK273" i="11"/>
  <c r="U273" i="11"/>
  <c r="AO272" i="11"/>
  <c r="AM272" i="11"/>
  <c r="AJ272" i="11"/>
  <c r="AK272" i="11"/>
  <c r="U272" i="11"/>
  <c r="AO271" i="11"/>
  <c r="AM271" i="11"/>
  <c r="AJ271" i="11"/>
  <c r="AK271" i="11"/>
  <c r="U271" i="11"/>
  <c r="AO270" i="11"/>
  <c r="AM270" i="11"/>
  <c r="AJ270" i="11"/>
  <c r="AK270" i="11"/>
  <c r="U270" i="11"/>
  <c r="AO269" i="11"/>
  <c r="AM269" i="11"/>
  <c r="AJ269" i="11"/>
  <c r="AK269" i="11"/>
  <c r="U269" i="11"/>
  <c r="AU268" i="11"/>
  <c r="AO268" i="11"/>
  <c r="AS268" i="11"/>
  <c r="AT268" i="11"/>
  <c r="AQ268" i="11"/>
  <c r="AM268" i="11"/>
  <c r="AJ268" i="11"/>
  <c r="AK268" i="11"/>
  <c r="U268" i="11"/>
  <c r="R268" i="11"/>
  <c r="S268" i="11"/>
  <c r="P268" i="11"/>
  <c r="N268" i="11"/>
  <c r="AO267" i="11"/>
  <c r="AM267" i="11"/>
  <c r="AJ267" i="11"/>
  <c r="AK267" i="11"/>
  <c r="U267" i="11"/>
  <c r="AO266" i="11"/>
  <c r="AM266" i="11"/>
  <c r="AJ266" i="11"/>
  <c r="AK266" i="11"/>
  <c r="U266" i="11"/>
  <c r="AO265" i="11"/>
  <c r="AM265" i="11"/>
  <c r="AJ265" i="11"/>
  <c r="AK265" i="11"/>
  <c r="U265" i="11"/>
  <c r="AO264" i="11"/>
  <c r="AM264" i="11"/>
  <c r="AJ264" i="11"/>
  <c r="AK264" i="11"/>
  <c r="U264" i="11"/>
  <c r="AO263" i="11"/>
  <c r="AM263" i="11"/>
  <c r="AJ263" i="11"/>
  <c r="AK263" i="11"/>
  <c r="U263" i="11"/>
  <c r="AU262" i="11"/>
  <c r="AO262" i="11"/>
  <c r="AS262" i="11"/>
  <c r="AT262" i="11"/>
  <c r="AQ262" i="11"/>
  <c r="AM262" i="11"/>
  <c r="AJ262" i="11"/>
  <c r="AK262" i="11"/>
  <c r="U262" i="11"/>
  <c r="R262" i="11"/>
  <c r="S262" i="11"/>
  <c r="P262" i="11"/>
  <c r="N262" i="11"/>
  <c r="AO261" i="11"/>
  <c r="AM261" i="11"/>
  <c r="AJ261" i="11"/>
  <c r="AK261" i="11"/>
  <c r="U261" i="11"/>
  <c r="AO260" i="11"/>
  <c r="AM260" i="11"/>
  <c r="AJ260" i="11"/>
  <c r="AK260" i="11"/>
  <c r="U260" i="11"/>
  <c r="AO259" i="11"/>
  <c r="AM259" i="11"/>
  <c r="AJ259" i="11"/>
  <c r="AK259" i="11"/>
  <c r="U259" i="11"/>
  <c r="AO258" i="11"/>
  <c r="AM258" i="11"/>
  <c r="AJ258" i="11"/>
  <c r="AK258" i="11"/>
  <c r="U258" i="11"/>
  <c r="AO257" i="11"/>
  <c r="AM257" i="11"/>
  <c r="AJ257" i="11"/>
  <c r="AK257" i="11"/>
  <c r="U257" i="11"/>
  <c r="AO256" i="11"/>
  <c r="AM256" i="11"/>
  <c r="AJ256" i="11"/>
  <c r="AK256" i="11"/>
  <c r="U256" i="11"/>
  <c r="AO255" i="11"/>
  <c r="AM255" i="11"/>
  <c r="AJ255" i="11"/>
  <c r="AK255" i="11"/>
  <c r="U255" i="11"/>
  <c r="AO254" i="11"/>
  <c r="AM254" i="11"/>
  <c r="AJ254" i="11"/>
  <c r="AK254" i="11"/>
  <c r="U254" i="11"/>
  <c r="AQ253" i="11"/>
  <c r="AO253" i="11"/>
  <c r="AS253" i="11"/>
  <c r="AU253" i="11"/>
  <c r="AR253" i="11"/>
  <c r="AM253" i="11"/>
  <c r="AJ253" i="11"/>
  <c r="AK253" i="11"/>
  <c r="U253" i="11"/>
  <c r="R253" i="11"/>
  <c r="S253" i="11"/>
  <c r="P253" i="11"/>
  <c r="N253" i="11"/>
  <c r="AO252" i="11"/>
  <c r="AM252" i="11"/>
  <c r="AJ252" i="11"/>
  <c r="AK252" i="11"/>
  <c r="U252" i="11"/>
  <c r="AO251" i="11"/>
  <c r="AM251" i="11"/>
  <c r="AJ251" i="11"/>
  <c r="AK251" i="11"/>
  <c r="U251" i="11"/>
  <c r="AO250" i="11"/>
  <c r="AM250" i="11"/>
  <c r="AJ250" i="11"/>
  <c r="AK250" i="11"/>
  <c r="U250" i="11"/>
  <c r="AU249" i="11"/>
  <c r="AQ249" i="11"/>
  <c r="AR249" i="11"/>
  <c r="AO249" i="11"/>
  <c r="AS249" i="11"/>
  <c r="AV249" i="11"/>
  <c r="AW249" i="11"/>
  <c r="AM249" i="11"/>
  <c r="AJ249" i="11"/>
  <c r="AK249" i="11"/>
  <c r="U249" i="11"/>
  <c r="R249" i="11"/>
  <c r="S249" i="11"/>
  <c r="P249" i="11"/>
  <c r="N249" i="11"/>
  <c r="AO248" i="11"/>
  <c r="AM248" i="11"/>
  <c r="AJ248" i="11"/>
  <c r="AK248" i="11"/>
  <c r="U248" i="11"/>
  <c r="AO247" i="11"/>
  <c r="AM247" i="11"/>
  <c r="AJ247" i="11"/>
  <c r="AK247" i="11"/>
  <c r="U247" i="11"/>
  <c r="AO246" i="11"/>
  <c r="AM246" i="11"/>
  <c r="AJ246" i="11"/>
  <c r="AK246" i="11"/>
  <c r="U246" i="11"/>
  <c r="AU245" i="11"/>
  <c r="AO245" i="11"/>
  <c r="AS245" i="11"/>
  <c r="AQ245" i="11"/>
  <c r="AR245" i="11"/>
  <c r="AM245" i="11"/>
  <c r="AJ245" i="11"/>
  <c r="AK245" i="11"/>
  <c r="U245" i="11"/>
  <c r="R245" i="11"/>
  <c r="S245" i="11"/>
  <c r="P245" i="11"/>
  <c r="N245" i="11"/>
  <c r="AO244" i="11"/>
  <c r="AM244" i="11"/>
  <c r="AJ244" i="11"/>
  <c r="AK244" i="11"/>
  <c r="U244" i="11"/>
  <c r="AO243" i="11"/>
  <c r="AM243" i="11"/>
  <c r="AJ243" i="11"/>
  <c r="AK243" i="11"/>
  <c r="U243" i="11"/>
  <c r="AO242" i="11"/>
  <c r="AM242" i="11"/>
  <c r="AJ242" i="11"/>
  <c r="AK242" i="11"/>
  <c r="U242" i="11"/>
  <c r="AO241" i="11"/>
  <c r="AM241" i="11"/>
  <c r="AJ241" i="11"/>
  <c r="AK241" i="11"/>
  <c r="U241" i="11"/>
  <c r="AO240" i="11"/>
  <c r="AM240" i="11"/>
  <c r="AJ240" i="11"/>
  <c r="AK240" i="11"/>
  <c r="U240" i="11"/>
  <c r="AO239" i="11"/>
  <c r="AM239" i="11"/>
  <c r="AJ239" i="11"/>
  <c r="AK239" i="11"/>
  <c r="U239" i="11"/>
  <c r="AO238" i="11"/>
  <c r="AM238" i="11"/>
  <c r="AJ238" i="11"/>
  <c r="AK238" i="11"/>
  <c r="U238" i="11"/>
  <c r="AO237" i="11"/>
  <c r="AM237" i="11"/>
  <c r="AJ237" i="11"/>
  <c r="AK237" i="11"/>
  <c r="U237" i="11"/>
  <c r="AU236" i="11"/>
  <c r="AO236" i="11"/>
  <c r="AS236" i="11"/>
  <c r="AT236" i="11"/>
  <c r="AQ236" i="11"/>
  <c r="AR236" i="11"/>
  <c r="AM236" i="11"/>
  <c r="AJ236" i="11"/>
  <c r="AK236" i="11"/>
  <c r="U236" i="11"/>
  <c r="R236" i="11"/>
  <c r="S236" i="11"/>
  <c r="P236" i="11"/>
  <c r="N236" i="11"/>
  <c r="AO235" i="11"/>
  <c r="AM235" i="11"/>
  <c r="AJ235" i="11"/>
  <c r="AK235" i="11"/>
  <c r="U235" i="11"/>
  <c r="AO234" i="11"/>
  <c r="AM234" i="11"/>
  <c r="AJ234" i="11"/>
  <c r="AK234" i="11"/>
  <c r="U234" i="11"/>
  <c r="AO233" i="11"/>
  <c r="AM233" i="11"/>
  <c r="AJ233" i="11"/>
  <c r="AK233" i="11"/>
  <c r="U233" i="11"/>
  <c r="AO232" i="11"/>
  <c r="AM232" i="11"/>
  <c r="AJ232" i="11"/>
  <c r="AK232" i="11"/>
  <c r="U232" i="11"/>
  <c r="AO231" i="11"/>
  <c r="AM231" i="11"/>
  <c r="AJ231" i="11"/>
  <c r="AK231" i="11"/>
  <c r="U231" i="11"/>
  <c r="AU230" i="11"/>
  <c r="AO230" i="11"/>
  <c r="AS230" i="11"/>
  <c r="AT230" i="11"/>
  <c r="AQ230" i="11"/>
  <c r="AM230" i="11"/>
  <c r="AJ230" i="11"/>
  <c r="AK230" i="11"/>
  <c r="U230" i="11"/>
  <c r="R230" i="11"/>
  <c r="S230" i="11"/>
  <c r="P230" i="11"/>
  <c r="N230" i="11"/>
  <c r="AO229" i="11"/>
  <c r="AM229" i="11"/>
  <c r="AJ229" i="11"/>
  <c r="AK229" i="11"/>
  <c r="U229" i="11"/>
  <c r="AO228" i="11"/>
  <c r="AM228" i="11"/>
  <c r="AJ228" i="11"/>
  <c r="AK228" i="11"/>
  <c r="U228" i="11"/>
  <c r="AQ227" i="11"/>
  <c r="AO227" i="11"/>
  <c r="AS227" i="11"/>
  <c r="AU227" i="11"/>
  <c r="AR227" i="11"/>
  <c r="AM227" i="11"/>
  <c r="AJ227" i="11"/>
  <c r="AK227" i="11"/>
  <c r="U227" i="11"/>
  <c r="R227" i="11"/>
  <c r="S227" i="11"/>
  <c r="P227" i="11"/>
  <c r="N227" i="11"/>
  <c r="AO226" i="11"/>
  <c r="AM226" i="11"/>
  <c r="AJ226" i="11"/>
  <c r="AK226" i="11"/>
  <c r="U226" i="11"/>
  <c r="AU225" i="11"/>
  <c r="AQ225" i="11"/>
  <c r="AR225" i="11"/>
  <c r="AO225" i="11"/>
  <c r="AS225" i="11"/>
  <c r="AT225" i="11"/>
  <c r="AM225" i="11"/>
  <c r="AJ225" i="11"/>
  <c r="AK225" i="11"/>
  <c r="U225" i="11"/>
  <c r="R225" i="11"/>
  <c r="S225" i="11"/>
  <c r="P225" i="11"/>
  <c r="N225" i="11"/>
  <c r="AO224" i="11"/>
  <c r="AM224" i="11"/>
  <c r="AJ224" i="11"/>
  <c r="AK224" i="11"/>
  <c r="U224" i="11"/>
  <c r="AO223" i="11"/>
  <c r="AM223" i="11"/>
  <c r="AJ223" i="11"/>
  <c r="AK223" i="11"/>
  <c r="U223" i="11"/>
  <c r="AO222" i="11"/>
  <c r="AM222" i="11"/>
  <c r="AJ222" i="11"/>
  <c r="AK222" i="11"/>
  <c r="U222" i="11"/>
  <c r="AO221" i="11"/>
  <c r="AM221" i="11"/>
  <c r="AJ221" i="11"/>
  <c r="AK221" i="11"/>
  <c r="U221" i="11"/>
  <c r="AO220" i="11"/>
  <c r="AM220" i="11"/>
  <c r="AJ220" i="11"/>
  <c r="AK220" i="11"/>
  <c r="U220" i="11"/>
  <c r="AO219" i="11"/>
  <c r="AM219" i="11"/>
  <c r="AJ219" i="11"/>
  <c r="AK219" i="11"/>
  <c r="U219" i="11"/>
  <c r="AO218" i="11"/>
  <c r="AM218" i="11"/>
  <c r="AJ218" i="11"/>
  <c r="AK218" i="11"/>
  <c r="U218" i="11"/>
  <c r="AO217" i="11"/>
  <c r="AM217" i="11"/>
  <c r="AJ217" i="11"/>
  <c r="AK217" i="11"/>
  <c r="U217" i="11"/>
  <c r="AO216" i="11"/>
  <c r="AM216" i="11"/>
  <c r="AJ216" i="11"/>
  <c r="AK216" i="11"/>
  <c r="U216" i="11"/>
  <c r="AO215" i="11"/>
  <c r="AM215" i="11"/>
  <c r="AJ215" i="11"/>
  <c r="AK215" i="11"/>
  <c r="U215" i="11"/>
  <c r="AO214" i="11"/>
  <c r="AM214" i="11"/>
  <c r="AJ214" i="11"/>
  <c r="AK214" i="11"/>
  <c r="U214" i="11"/>
  <c r="AO213" i="11"/>
  <c r="AM213" i="11"/>
  <c r="AJ213" i="11"/>
  <c r="AK213" i="11"/>
  <c r="U213" i="11"/>
  <c r="AO212" i="11"/>
  <c r="AM212" i="11"/>
  <c r="AJ212" i="11"/>
  <c r="AK212" i="11"/>
  <c r="U212" i="11"/>
  <c r="AO211" i="11"/>
  <c r="AM211" i="11"/>
  <c r="AJ211" i="11"/>
  <c r="AK211" i="11"/>
  <c r="U211" i="11"/>
  <c r="AO210" i="11"/>
  <c r="AM210" i="11"/>
  <c r="AJ210" i="11"/>
  <c r="AK210" i="11"/>
  <c r="U210" i="11"/>
  <c r="AU209" i="11"/>
  <c r="AQ209" i="11"/>
  <c r="AO209" i="11"/>
  <c r="AS209" i="11"/>
  <c r="AM209" i="11"/>
  <c r="AJ209" i="11"/>
  <c r="AK209" i="11"/>
  <c r="U209" i="11"/>
  <c r="R209" i="11"/>
  <c r="S209" i="11"/>
  <c r="P209" i="11"/>
  <c r="N209" i="11"/>
  <c r="AO208" i="11"/>
  <c r="AM208" i="11"/>
  <c r="AJ208" i="11"/>
  <c r="AK208" i="11"/>
  <c r="U208" i="11"/>
  <c r="AO207" i="11"/>
  <c r="AM207" i="11"/>
  <c r="AJ207" i="11"/>
  <c r="AK207" i="11"/>
  <c r="U207" i="11"/>
  <c r="AU206" i="11"/>
  <c r="AO206" i="11"/>
  <c r="AS206" i="11"/>
  <c r="AT206" i="11"/>
  <c r="AQ206" i="11"/>
  <c r="AM206" i="11"/>
  <c r="AJ206" i="11"/>
  <c r="AK206" i="11"/>
  <c r="U206" i="11"/>
  <c r="R206" i="11"/>
  <c r="S206" i="11"/>
  <c r="P206" i="11"/>
  <c r="N206" i="11"/>
  <c r="AO205" i="11"/>
  <c r="AM205" i="11"/>
  <c r="AJ205" i="11"/>
  <c r="AK205" i="11"/>
  <c r="U205" i="11"/>
  <c r="AO204" i="11"/>
  <c r="AM204" i="11"/>
  <c r="AJ204" i="11"/>
  <c r="AK204" i="11"/>
  <c r="U204" i="11"/>
  <c r="AO203" i="11"/>
  <c r="AM203" i="11"/>
  <c r="AJ203" i="11"/>
  <c r="AK203" i="11"/>
  <c r="U203" i="11"/>
  <c r="AU202" i="11"/>
  <c r="AO202" i="11"/>
  <c r="AS202" i="11"/>
  <c r="AT202" i="11"/>
  <c r="AQ202" i="11"/>
  <c r="AV202" i="11"/>
  <c r="AX202" i="11"/>
  <c r="AM202" i="11"/>
  <c r="AJ202" i="11"/>
  <c r="AK202" i="11"/>
  <c r="U202" i="11"/>
  <c r="R202" i="11"/>
  <c r="S202" i="11"/>
  <c r="P202" i="11"/>
  <c r="N202" i="11"/>
  <c r="AO201" i="11"/>
  <c r="AM201" i="11"/>
  <c r="AJ201" i="11"/>
  <c r="AK201" i="11"/>
  <c r="U201" i="11"/>
  <c r="AO200" i="11"/>
  <c r="AM200" i="11"/>
  <c r="AJ200" i="11"/>
  <c r="AK200" i="11"/>
  <c r="U200" i="11"/>
  <c r="AO199" i="11"/>
  <c r="AM199" i="11"/>
  <c r="AJ199" i="11"/>
  <c r="AK199" i="11"/>
  <c r="U199" i="11"/>
  <c r="AU198" i="11"/>
  <c r="AO198" i="11"/>
  <c r="AS198" i="11"/>
  <c r="AT198" i="11"/>
  <c r="AQ198" i="11"/>
  <c r="AR198" i="11"/>
  <c r="AM198" i="11"/>
  <c r="AJ198" i="11"/>
  <c r="AK198" i="11"/>
  <c r="U198" i="11"/>
  <c r="R198" i="11"/>
  <c r="S198" i="11"/>
  <c r="P198" i="11"/>
  <c r="N198" i="11"/>
  <c r="AO197" i="11"/>
  <c r="AM197" i="11"/>
  <c r="AJ197" i="11"/>
  <c r="AK197" i="11"/>
  <c r="U197" i="11"/>
  <c r="AO196" i="11"/>
  <c r="AM196" i="11"/>
  <c r="AJ196" i="11"/>
  <c r="AK196" i="11"/>
  <c r="U196" i="11"/>
  <c r="AO195" i="11"/>
  <c r="AM195" i="11"/>
  <c r="AJ195" i="11"/>
  <c r="AK195" i="11"/>
  <c r="U195" i="11"/>
  <c r="AO194" i="11"/>
  <c r="AM194" i="11"/>
  <c r="AJ194" i="11"/>
  <c r="AK194" i="11"/>
  <c r="U194" i="11"/>
  <c r="AO193" i="11"/>
  <c r="AM193" i="11"/>
  <c r="AJ193" i="11"/>
  <c r="AK193" i="11"/>
  <c r="U193" i="11"/>
  <c r="AO192" i="11"/>
  <c r="AM192" i="11"/>
  <c r="AJ192" i="11"/>
  <c r="AK192" i="11"/>
  <c r="U192" i="11"/>
  <c r="AO191" i="11"/>
  <c r="AM191" i="11"/>
  <c r="AJ191" i="11"/>
  <c r="AK191" i="11"/>
  <c r="U191" i="11"/>
  <c r="AO190" i="11"/>
  <c r="AM190" i="11"/>
  <c r="AJ190" i="11"/>
  <c r="AK190" i="11"/>
  <c r="U190" i="11"/>
  <c r="AO189" i="11"/>
  <c r="AM189" i="11"/>
  <c r="AJ189" i="11"/>
  <c r="AK189" i="11"/>
  <c r="U189" i="11"/>
  <c r="AO188" i="11"/>
  <c r="AM188" i="11"/>
  <c r="AJ188" i="11"/>
  <c r="AK188" i="11"/>
  <c r="U188" i="11"/>
  <c r="AO187" i="11"/>
  <c r="AM187" i="11"/>
  <c r="AJ187" i="11"/>
  <c r="AK187" i="11"/>
  <c r="U187" i="11"/>
  <c r="AO186" i="11"/>
  <c r="AM186" i="11"/>
  <c r="AJ186" i="11"/>
  <c r="AK186" i="11"/>
  <c r="U186" i="11"/>
  <c r="AO185" i="11"/>
  <c r="AM185" i="11"/>
  <c r="AJ185" i="11"/>
  <c r="AK185" i="11"/>
  <c r="U185" i="11"/>
  <c r="AO184" i="11"/>
  <c r="AM184" i="11"/>
  <c r="AJ184" i="11"/>
  <c r="AK184" i="11"/>
  <c r="U184" i="11"/>
  <c r="AO183" i="11"/>
  <c r="AM183" i="11"/>
  <c r="AJ183" i="11"/>
  <c r="AK183" i="11"/>
  <c r="U183" i="11"/>
  <c r="AO182" i="11"/>
  <c r="AM182" i="11"/>
  <c r="AJ182" i="11"/>
  <c r="AK182" i="11"/>
  <c r="U182" i="11"/>
  <c r="AO181" i="11"/>
  <c r="AM181" i="11"/>
  <c r="AJ181" i="11"/>
  <c r="AK181" i="11"/>
  <c r="U181" i="11"/>
  <c r="AO180" i="11"/>
  <c r="AM180" i="11"/>
  <c r="AJ180" i="11"/>
  <c r="AK180" i="11"/>
  <c r="U180" i="11"/>
  <c r="AQ179" i="11"/>
  <c r="AV179" i="11"/>
  <c r="AW179" i="11"/>
  <c r="AO179" i="11"/>
  <c r="AS179" i="11"/>
  <c r="AT179" i="11"/>
  <c r="AU179" i="11"/>
  <c r="AM179" i="11"/>
  <c r="AJ179" i="11"/>
  <c r="AK179" i="11"/>
  <c r="U179" i="11"/>
  <c r="R179" i="11"/>
  <c r="S179" i="11"/>
  <c r="P179" i="11"/>
  <c r="N179" i="11"/>
  <c r="AO178" i="11"/>
  <c r="AM178" i="11"/>
  <c r="AJ178" i="11"/>
  <c r="AK178" i="11"/>
  <c r="U178" i="11"/>
  <c r="AO177" i="11"/>
  <c r="AM177" i="11"/>
  <c r="AJ177" i="11"/>
  <c r="AK177" i="11"/>
  <c r="U177" i="11"/>
  <c r="AO176" i="11"/>
  <c r="AM176" i="11"/>
  <c r="AJ176" i="11"/>
  <c r="AK176" i="11"/>
  <c r="U176" i="11"/>
  <c r="AO175" i="11"/>
  <c r="AM175" i="11"/>
  <c r="AJ175" i="11"/>
  <c r="AK175" i="11"/>
  <c r="U175" i="11"/>
  <c r="AO174" i="11"/>
  <c r="AM174" i="11"/>
  <c r="AJ174" i="11"/>
  <c r="AK174" i="11"/>
  <c r="U174" i="11"/>
  <c r="AO173" i="11"/>
  <c r="AM173" i="11"/>
  <c r="AJ173" i="11"/>
  <c r="AK173" i="11"/>
  <c r="U173" i="11"/>
  <c r="AO172" i="11"/>
  <c r="AM172" i="11"/>
  <c r="AJ172" i="11"/>
  <c r="AK172" i="11"/>
  <c r="U172" i="11"/>
  <c r="AO171" i="11"/>
  <c r="AM171" i="11"/>
  <c r="AJ171" i="11"/>
  <c r="AK171" i="11"/>
  <c r="U171" i="11"/>
  <c r="AO170" i="11"/>
  <c r="AM170" i="11"/>
  <c r="AJ170" i="11"/>
  <c r="AK170" i="11"/>
  <c r="U170" i="11"/>
  <c r="AO169" i="11"/>
  <c r="AM169" i="11"/>
  <c r="AJ169" i="11"/>
  <c r="AK169" i="11"/>
  <c r="U169" i="11"/>
  <c r="AU168" i="11"/>
  <c r="AO168" i="11"/>
  <c r="AS168" i="11"/>
  <c r="AT168" i="11"/>
  <c r="AQ168" i="11"/>
  <c r="AM168" i="11"/>
  <c r="AJ168" i="11"/>
  <c r="AK168" i="11"/>
  <c r="U168" i="11"/>
  <c r="R168" i="11"/>
  <c r="S168" i="11"/>
  <c r="P168" i="11"/>
  <c r="N168" i="11"/>
  <c r="AO167" i="11"/>
  <c r="AM167" i="11"/>
  <c r="AJ167" i="11"/>
  <c r="AK167" i="11"/>
  <c r="U167" i="11"/>
  <c r="AO166" i="11"/>
  <c r="AM166" i="11"/>
  <c r="AJ166" i="11"/>
  <c r="AK166" i="11"/>
  <c r="U166" i="11"/>
  <c r="AQ165" i="11"/>
  <c r="AR165" i="11"/>
  <c r="AO165" i="11"/>
  <c r="AS165" i="11"/>
  <c r="AV165" i="11"/>
  <c r="AW165" i="11"/>
  <c r="AU165" i="11"/>
  <c r="AT165" i="11"/>
  <c r="AM165" i="11"/>
  <c r="AJ165" i="11"/>
  <c r="AK165" i="11"/>
  <c r="U165" i="11"/>
  <c r="R165" i="11"/>
  <c r="S165" i="11"/>
  <c r="P165" i="11"/>
  <c r="N165" i="11"/>
  <c r="AO164" i="11"/>
  <c r="AM164" i="11"/>
  <c r="AJ164" i="11"/>
  <c r="AK164" i="11"/>
  <c r="U164" i="11"/>
  <c r="AO163" i="11"/>
  <c r="AM163" i="11"/>
  <c r="AJ163" i="11"/>
  <c r="AK163" i="11"/>
  <c r="U163" i="11"/>
  <c r="AO162" i="11"/>
  <c r="AM162" i="11"/>
  <c r="AJ162" i="11"/>
  <c r="AK162" i="11"/>
  <c r="U162" i="11"/>
  <c r="AO161" i="11"/>
  <c r="AM161" i="11"/>
  <c r="AJ161" i="11"/>
  <c r="AK161" i="11"/>
  <c r="U161" i="11"/>
  <c r="AO160" i="11"/>
  <c r="AM160" i="11"/>
  <c r="AJ160" i="11"/>
  <c r="AK160" i="11"/>
  <c r="U160" i="11"/>
  <c r="AO159" i="11"/>
  <c r="AM159" i="11"/>
  <c r="AJ159" i="11"/>
  <c r="AK159" i="11"/>
  <c r="U159" i="11"/>
  <c r="AO158" i="11"/>
  <c r="AM158" i="11"/>
  <c r="AJ158" i="11"/>
  <c r="AK158" i="11"/>
  <c r="U158" i="11"/>
  <c r="AO157" i="11"/>
  <c r="AM157" i="11"/>
  <c r="AJ157" i="11"/>
  <c r="AK157" i="11"/>
  <c r="U157" i="11"/>
  <c r="AO156" i="11"/>
  <c r="AM156" i="11"/>
  <c r="AJ156" i="11"/>
  <c r="AK156" i="11"/>
  <c r="U156" i="11"/>
  <c r="AO155" i="11"/>
  <c r="AM155" i="11"/>
  <c r="AJ155" i="11"/>
  <c r="AK155" i="11"/>
  <c r="U155" i="11"/>
  <c r="AO154" i="11"/>
  <c r="AM154" i="11"/>
  <c r="AJ154" i="11"/>
  <c r="AK154" i="11"/>
  <c r="U154" i="11"/>
  <c r="AO153" i="11"/>
  <c r="AM153" i="11"/>
  <c r="AJ153" i="11"/>
  <c r="AK153" i="11"/>
  <c r="U153" i="11"/>
  <c r="AO152" i="11"/>
  <c r="AM152" i="11"/>
  <c r="AJ152" i="11"/>
  <c r="AK152" i="11"/>
  <c r="U152" i="11"/>
  <c r="AO151" i="11"/>
  <c r="AM151" i="11"/>
  <c r="AJ151" i="11"/>
  <c r="AK151" i="11"/>
  <c r="U151" i="11"/>
  <c r="AU150" i="11"/>
  <c r="AO150" i="11"/>
  <c r="AS150" i="11"/>
  <c r="AV150" i="11"/>
  <c r="AX150" i="11"/>
  <c r="AQ150" i="11"/>
  <c r="AM150" i="11"/>
  <c r="AJ150" i="11"/>
  <c r="AK150" i="11"/>
  <c r="U150" i="11"/>
  <c r="R150" i="11"/>
  <c r="S150" i="11"/>
  <c r="P150" i="11"/>
  <c r="N150" i="11"/>
  <c r="AO149" i="11"/>
  <c r="AM149" i="11"/>
  <c r="AJ149" i="11"/>
  <c r="AK149" i="11"/>
  <c r="U149" i="11"/>
  <c r="AO148" i="11"/>
  <c r="AM148" i="11"/>
  <c r="AJ148" i="11"/>
  <c r="AK148" i="11"/>
  <c r="U148" i="11"/>
  <c r="AO147" i="11"/>
  <c r="AM147" i="11"/>
  <c r="AJ147" i="11"/>
  <c r="AK147" i="11"/>
  <c r="U147" i="11"/>
  <c r="AO146" i="11"/>
  <c r="AM146" i="11"/>
  <c r="AJ146" i="11"/>
  <c r="AK146" i="11"/>
  <c r="U146" i="11"/>
  <c r="AU145" i="11"/>
  <c r="AQ145" i="11"/>
  <c r="AR145" i="11"/>
  <c r="AO145" i="11"/>
  <c r="AS145" i="11"/>
  <c r="AT145" i="11"/>
  <c r="AM145" i="11"/>
  <c r="AJ145" i="11"/>
  <c r="AK145" i="11"/>
  <c r="U145" i="11"/>
  <c r="R145" i="11"/>
  <c r="S145" i="11"/>
  <c r="P145" i="11"/>
  <c r="N145" i="11"/>
  <c r="AU144" i="11"/>
  <c r="AO144" i="11"/>
  <c r="AS144" i="11"/>
  <c r="AT144" i="11"/>
  <c r="AQ144" i="11"/>
  <c r="AM144" i="11"/>
  <c r="AJ144" i="11"/>
  <c r="AK144" i="11"/>
  <c r="U144" i="11"/>
  <c r="R144" i="11"/>
  <c r="S144" i="11"/>
  <c r="P144" i="11"/>
  <c r="N144" i="11"/>
  <c r="AU143" i="11"/>
  <c r="AQ143" i="11"/>
  <c r="AR143" i="11"/>
  <c r="AO143" i="11"/>
  <c r="AS143" i="11"/>
  <c r="AT143" i="11"/>
  <c r="AM143" i="11"/>
  <c r="AJ143" i="11"/>
  <c r="AK143" i="11"/>
  <c r="U143" i="11"/>
  <c r="R143" i="11"/>
  <c r="S143" i="11"/>
  <c r="P143" i="11"/>
  <c r="N143" i="11"/>
  <c r="AU142" i="11"/>
  <c r="AO142" i="11"/>
  <c r="AS142" i="11"/>
  <c r="AT142" i="11"/>
  <c r="AQ142" i="11"/>
  <c r="AR142" i="11"/>
  <c r="AM142" i="11"/>
  <c r="AJ142" i="11"/>
  <c r="AK142" i="11"/>
  <c r="U142" i="11"/>
  <c r="R142" i="11"/>
  <c r="S142" i="11"/>
  <c r="P142" i="11"/>
  <c r="N142" i="11"/>
  <c r="AO141" i="11"/>
  <c r="AM141" i="11"/>
  <c r="AJ141" i="11"/>
  <c r="AK141" i="11"/>
  <c r="U141" i="11"/>
  <c r="AO140" i="11"/>
  <c r="AM140" i="11"/>
  <c r="AJ140" i="11"/>
  <c r="AK140" i="11"/>
  <c r="U140" i="11"/>
  <c r="AO139" i="11"/>
  <c r="AM139" i="11"/>
  <c r="AJ139" i="11"/>
  <c r="AK139" i="11"/>
  <c r="U139" i="11"/>
  <c r="AU138" i="11"/>
  <c r="AO138" i="11"/>
  <c r="AS138" i="11"/>
  <c r="AT138" i="11"/>
  <c r="AQ138" i="11"/>
  <c r="AM138" i="11"/>
  <c r="AJ138" i="11"/>
  <c r="AK138" i="11"/>
  <c r="U138" i="11"/>
  <c r="R138" i="11"/>
  <c r="S138" i="11"/>
  <c r="P138" i="11"/>
  <c r="N138" i="11"/>
  <c r="AO137" i="11"/>
  <c r="AM137" i="11"/>
  <c r="AJ137" i="11"/>
  <c r="AK137" i="11"/>
  <c r="U137" i="11"/>
  <c r="AU136" i="11"/>
  <c r="AO136" i="11"/>
  <c r="AS136" i="11"/>
  <c r="AT136" i="11"/>
  <c r="AQ136" i="11"/>
  <c r="AM136" i="11"/>
  <c r="AJ136" i="11"/>
  <c r="AK136" i="11"/>
  <c r="U136" i="11"/>
  <c r="R136" i="11"/>
  <c r="S136" i="11"/>
  <c r="P136" i="11"/>
  <c r="N136" i="11"/>
  <c r="AO135" i="11"/>
  <c r="AM135" i="11"/>
  <c r="AJ135" i="11"/>
  <c r="AK135" i="11"/>
  <c r="U135" i="11"/>
  <c r="AU134" i="11"/>
  <c r="AQ134" i="11"/>
  <c r="AR134" i="11"/>
  <c r="AO134" i="11"/>
  <c r="AS134" i="11"/>
  <c r="AV134" i="11"/>
  <c r="AM134" i="11"/>
  <c r="AJ134" i="11"/>
  <c r="AK134" i="11"/>
  <c r="U134" i="11"/>
  <c r="R134" i="11"/>
  <c r="S134" i="11"/>
  <c r="P134" i="11"/>
  <c r="N134" i="11"/>
  <c r="AO133" i="11"/>
  <c r="AM133" i="11"/>
  <c r="AJ133" i="11"/>
  <c r="AK133" i="11"/>
  <c r="U133" i="11"/>
  <c r="AO132" i="11"/>
  <c r="AM132" i="11"/>
  <c r="AJ132" i="11"/>
  <c r="AK132" i="11"/>
  <c r="U132" i="11"/>
  <c r="AU131" i="11"/>
  <c r="AO131" i="11"/>
  <c r="AS131" i="11"/>
  <c r="AT131" i="11"/>
  <c r="AQ131" i="11"/>
  <c r="AM131" i="11"/>
  <c r="AJ131" i="11"/>
  <c r="AK131" i="11"/>
  <c r="U131" i="11"/>
  <c r="R131" i="11"/>
  <c r="S131" i="11"/>
  <c r="P131" i="11"/>
  <c r="N131" i="11"/>
  <c r="AU130" i="11"/>
  <c r="AQ130" i="11"/>
  <c r="AR130" i="11"/>
  <c r="AO130" i="11"/>
  <c r="AS130" i="11"/>
  <c r="AT130" i="11"/>
  <c r="AM130" i="11"/>
  <c r="AJ130" i="11"/>
  <c r="AK130" i="11"/>
  <c r="U130" i="11"/>
  <c r="R130" i="11"/>
  <c r="S130" i="11"/>
  <c r="P130" i="11"/>
  <c r="N130" i="11"/>
  <c r="AO129" i="11"/>
  <c r="AM129" i="11"/>
  <c r="AJ129" i="11"/>
  <c r="AK129" i="11"/>
  <c r="U129" i="11"/>
  <c r="AO128" i="11"/>
  <c r="AM128" i="11"/>
  <c r="AJ128" i="11"/>
  <c r="AK128" i="11"/>
  <c r="U128" i="11"/>
  <c r="AO127" i="11"/>
  <c r="AM127" i="11"/>
  <c r="AJ127" i="11"/>
  <c r="AK127" i="11"/>
  <c r="U127" i="11"/>
  <c r="AO126" i="11"/>
  <c r="AM126" i="11"/>
  <c r="AJ126" i="11"/>
  <c r="AK126" i="11"/>
  <c r="U126" i="11"/>
  <c r="AO125" i="11"/>
  <c r="AM125" i="11"/>
  <c r="AJ125" i="11"/>
  <c r="AK125" i="11"/>
  <c r="U125" i="11"/>
  <c r="AO124" i="11"/>
  <c r="AM124" i="11"/>
  <c r="AJ124" i="11"/>
  <c r="AK124" i="11"/>
  <c r="U124" i="11"/>
  <c r="AO123" i="11"/>
  <c r="AM123" i="11"/>
  <c r="AJ123" i="11"/>
  <c r="AK123" i="11"/>
  <c r="U123" i="11"/>
  <c r="AU122" i="11"/>
  <c r="AQ122" i="11"/>
  <c r="AR122" i="11"/>
  <c r="AO122" i="11"/>
  <c r="AS122" i="11"/>
  <c r="AT122" i="11"/>
  <c r="AM122" i="11"/>
  <c r="AJ122" i="11"/>
  <c r="AK122" i="11"/>
  <c r="U122" i="11"/>
  <c r="R122" i="11"/>
  <c r="S122" i="11"/>
  <c r="P122" i="11"/>
  <c r="N122" i="11"/>
  <c r="AO121" i="11"/>
  <c r="AM121" i="11"/>
  <c r="AJ121" i="11"/>
  <c r="AK121" i="11"/>
  <c r="U121" i="11"/>
  <c r="AO120" i="11"/>
  <c r="AM120" i="11"/>
  <c r="AJ120" i="11"/>
  <c r="AK120" i="11"/>
  <c r="U120" i="11"/>
  <c r="AO119" i="11"/>
  <c r="AM119" i="11"/>
  <c r="AJ119" i="11"/>
  <c r="AK119" i="11"/>
  <c r="U119" i="11"/>
  <c r="AO118" i="11"/>
  <c r="AM118" i="11"/>
  <c r="AJ118" i="11"/>
  <c r="AK118" i="11"/>
  <c r="U118" i="11"/>
  <c r="AO117" i="11"/>
  <c r="AM117" i="11"/>
  <c r="AJ117" i="11"/>
  <c r="AK117" i="11"/>
  <c r="U117" i="11"/>
  <c r="AU116" i="11"/>
  <c r="AQ116" i="11"/>
  <c r="AR116" i="11"/>
  <c r="AO116" i="11"/>
  <c r="AS116" i="11"/>
  <c r="AM116" i="11"/>
  <c r="AJ116" i="11"/>
  <c r="AK116" i="11"/>
  <c r="U116" i="11"/>
  <c r="R116" i="11"/>
  <c r="S116" i="11"/>
  <c r="P116" i="11"/>
  <c r="N116" i="11"/>
  <c r="AO115" i="11"/>
  <c r="AM115" i="11"/>
  <c r="AJ115" i="11"/>
  <c r="AK115" i="11"/>
  <c r="U115" i="11"/>
  <c r="AO114" i="11"/>
  <c r="AM114" i="11"/>
  <c r="AJ114" i="11"/>
  <c r="AK114" i="11"/>
  <c r="U114" i="11"/>
  <c r="AO113" i="11"/>
  <c r="AM113" i="11"/>
  <c r="AJ113" i="11"/>
  <c r="AK113" i="11"/>
  <c r="U113" i="11"/>
  <c r="AO112" i="11"/>
  <c r="AM112" i="11"/>
  <c r="AJ112" i="11"/>
  <c r="AK112" i="11"/>
  <c r="U112" i="11"/>
  <c r="AO111" i="11"/>
  <c r="AM111" i="11"/>
  <c r="AJ111" i="11"/>
  <c r="AK111" i="11"/>
  <c r="U111" i="11"/>
  <c r="AO110" i="11"/>
  <c r="AM110" i="11"/>
  <c r="AJ110" i="11"/>
  <c r="AK110" i="11"/>
  <c r="U110" i="11"/>
  <c r="AO109" i="11"/>
  <c r="AM109" i="11"/>
  <c r="AJ109" i="11"/>
  <c r="AK109" i="11"/>
  <c r="U109" i="11"/>
  <c r="AO108" i="11"/>
  <c r="AM108" i="11"/>
  <c r="AJ108" i="11"/>
  <c r="AK108" i="11"/>
  <c r="U108" i="11"/>
  <c r="AO107" i="11"/>
  <c r="AM107" i="11"/>
  <c r="AJ107" i="11"/>
  <c r="AK107" i="11"/>
  <c r="U107" i="11"/>
  <c r="AO106" i="11"/>
  <c r="AM106" i="11"/>
  <c r="AJ106" i="11"/>
  <c r="AK106" i="11"/>
  <c r="U106" i="11"/>
  <c r="AO105" i="11"/>
  <c r="AM105" i="11"/>
  <c r="AJ105" i="11"/>
  <c r="AK105" i="11"/>
  <c r="U105" i="11"/>
  <c r="AO104" i="11"/>
  <c r="AM104" i="11"/>
  <c r="AJ104" i="11"/>
  <c r="AK104" i="11"/>
  <c r="U104" i="11"/>
  <c r="AO103" i="11"/>
  <c r="AM103" i="11"/>
  <c r="AJ103" i="11"/>
  <c r="AK103" i="11"/>
  <c r="U103" i="11"/>
  <c r="AO102" i="11"/>
  <c r="AM102" i="11"/>
  <c r="AJ102" i="11"/>
  <c r="AK102" i="11"/>
  <c r="U102" i="11"/>
  <c r="AO101" i="11"/>
  <c r="AM101" i="11"/>
  <c r="AJ101" i="11"/>
  <c r="AK101" i="11"/>
  <c r="U101" i="11"/>
  <c r="AO100" i="11"/>
  <c r="AM100" i="11"/>
  <c r="AJ100" i="11"/>
  <c r="AK100" i="11"/>
  <c r="U100" i="11"/>
  <c r="AO99" i="11"/>
  <c r="AM99" i="11"/>
  <c r="AJ99" i="11"/>
  <c r="AK99" i="11"/>
  <c r="U99" i="11"/>
  <c r="AO98" i="11"/>
  <c r="AM98" i="11"/>
  <c r="AJ98" i="11"/>
  <c r="AK98" i="11"/>
  <c r="U98" i="11"/>
  <c r="AO97" i="11"/>
  <c r="AM97" i="11"/>
  <c r="AJ97" i="11"/>
  <c r="AK97" i="11"/>
  <c r="U97" i="11"/>
  <c r="AO96" i="11"/>
  <c r="AM96" i="11"/>
  <c r="AJ96" i="11"/>
  <c r="AK96" i="11"/>
  <c r="U96" i="11"/>
  <c r="AO95" i="11"/>
  <c r="AM95" i="11"/>
  <c r="AJ95" i="11"/>
  <c r="AK95" i="11"/>
  <c r="U95" i="11"/>
  <c r="AO94" i="11"/>
  <c r="AM94" i="11"/>
  <c r="AJ94" i="11"/>
  <c r="AK94" i="11"/>
  <c r="U94" i="11"/>
  <c r="AO93" i="11"/>
  <c r="AM93" i="11"/>
  <c r="AJ93" i="11"/>
  <c r="AK93" i="11"/>
  <c r="U93" i="11"/>
  <c r="AO92" i="11"/>
  <c r="AM92" i="11"/>
  <c r="AJ92" i="11"/>
  <c r="AK92" i="11"/>
  <c r="U92" i="11"/>
  <c r="AO91" i="11"/>
  <c r="AM91" i="11"/>
  <c r="AJ91" i="11"/>
  <c r="AK91" i="11"/>
  <c r="U91" i="11"/>
  <c r="AO90" i="11"/>
  <c r="AM90" i="11"/>
  <c r="AJ90" i="11"/>
  <c r="AK90" i="11"/>
  <c r="U90" i="11"/>
  <c r="AO89" i="11"/>
  <c r="AM89" i="11"/>
  <c r="AJ89" i="11"/>
  <c r="AK89" i="11"/>
  <c r="U89" i="11"/>
  <c r="AO88" i="11"/>
  <c r="AM88" i="11"/>
  <c r="AJ88" i="11"/>
  <c r="AK88" i="11"/>
  <c r="U88" i="11"/>
  <c r="AO87" i="11"/>
  <c r="AM87" i="11"/>
  <c r="AJ87" i="11"/>
  <c r="AK87" i="11"/>
  <c r="U87" i="11"/>
  <c r="AO86" i="11"/>
  <c r="AM86" i="11"/>
  <c r="AJ86" i="11"/>
  <c r="AK86" i="11"/>
  <c r="U86" i="11"/>
  <c r="AO85" i="11"/>
  <c r="AM85" i="11"/>
  <c r="AJ85" i="11"/>
  <c r="AK85" i="11"/>
  <c r="U85" i="11"/>
  <c r="AO84" i="11"/>
  <c r="AM84" i="11"/>
  <c r="AJ84" i="11"/>
  <c r="AK84" i="11"/>
  <c r="U84" i="11"/>
  <c r="AO83" i="11"/>
  <c r="AM83" i="11"/>
  <c r="AJ83" i="11"/>
  <c r="AK83" i="11"/>
  <c r="U83" i="11"/>
  <c r="AO82" i="11"/>
  <c r="AM82" i="11"/>
  <c r="AJ82" i="11"/>
  <c r="AK82" i="11"/>
  <c r="U82" i="11"/>
  <c r="AO81" i="11"/>
  <c r="AM81" i="11"/>
  <c r="AJ81" i="11"/>
  <c r="AK81" i="11"/>
  <c r="U81" i="11"/>
  <c r="AO80" i="11"/>
  <c r="AM80" i="11"/>
  <c r="AJ80" i="11"/>
  <c r="AK80" i="11"/>
  <c r="U80" i="11"/>
  <c r="AO79" i="11"/>
  <c r="AM79" i="11"/>
  <c r="AJ79" i="11"/>
  <c r="AK79" i="11"/>
  <c r="U79" i="11"/>
  <c r="AO78" i="11"/>
  <c r="AM78" i="11"/>
  <c r="AJ78" i="11"/>
  <c r="AK78" i="11"/>
  <c r="U78" i="11"/>
  <c r="AO77" i="11"/>
  <c r="AM77" i="11"/>
  <c r="AJ77" i="11"/>
  <c r="AK77" i="11"/>
  <c r="U77" i="11"/>
  <c r="AO76" i="11"/>
  <c r="AM76" i="11"/>
  <c r="AJ76" i="11"/>
  <c r="AK76" i="11"/>
  <c r="U76" i="11"/>
  <c r="AO75" i="11"/>
  <c r="AM75" i="11"/>
  <c r="AJ75" i="11"/>
  <c r="AK75" i="11"/>
  <c r="U75" i="11"/>
  <c r="AO74" i="11"/>
  <c r="AM74" i="11"/>
  <c r="AJ74" i="11"/>
  <c r="AK74" i="11"/>
  <c r="U74" i="11"/>
  <c r="AO73" i="11"/>
  <c r="AM73" i="11"/>
  <c r="AJ73" i="11"/>
  <c r="AK73" i="11"/>
  <c r="U73" i="11"/>
  <c r="AO72" i="11"/>
  <c r="AM72" i="11"/>
  <c r="AJ72" i="11"/>
  <c r="AK72" i="11"/>
  <c r="U72" i="11"/>
  <c r="AO71" i="11"/>
  <c r="AM71" i="11"/>
  <c r="AJ71" i="11"/>
  <c r="AK71" i="11"/>
  <c r="U71" i="11"/>
  <c r="AO70" i="11"/>
  <c r="AM70" i="11"/>
  <c r="AJ70" i="11"/>
  <c r="AK70" i="11"/>
  <c r="U70" i="11"/>
  <c r="AO69" i="11"/>
  <c r="AM69" i="11"/>
  <c r="AJ69" i="11"/>
  <c r="AK69" i="11"/>
  <c r="U69" i="11"/>
  <c r="AO68" i="11"/>
  <c r="AM68" i="11"/>
  <c r="AJ68" i="11"/>
  <c r="AK68" i="11"/>
  <c r="U68" i="11"/>
  <c r="AO67" i="11"/>
  <c r="AM67" i="11"/>
  <c r="AJ67" i="11"/>
  <c r="AK67" i="11"/>
  <c r="U67" i="11"/>
  <c r="AO66" i="11"/>
  <c r="AM66" i="11"/>
  <c r="AJ66" i="11"/>
  <c r="AK66" i="11"/>
  <c r="U66" i="11"/>
  <c r="AO65" i="11"/>
  <c r="AM65" i="11"/>
  <c r="AJ65" i="11"/>
  <c r="AK65" i="11"/>
  <c r="U65" i="11"/>
  <c r="AO64" i="11"/>
  <c r="AM64" i="11"/>
  <c r="AJ64" i="11"/>
  <c r="AK64" i="11"/>
  <c r="U64" i="11"/>
  <c r="AU63" i="11"/>
  <c r="AO63" i="11"/>
  <c r="AS63" i="11"/>
  <c r="AT63" i="11"/>
  <c r="AQ63" i="11"/>
  <c r="AV63" i="11"/>
  <c r="AM63" i="11"/>
  <c r="AJ63" i="11"/>
  <c r="AK63" i="11"/>
  <c r="U63" i="11"/>
  <c r="R63" i="11"/>
  <c r="S63" i="11"/>
  <c r="P63" i="11"/>
  <c r="N63" i="11"/>
  <c r="AO62" i="11"/>
  <c r="AM62" i="11"/>
  <c r="AJ62" i="11"/>
  <c r="AK62" i="11"/>
  <c r="U62" i="11"/>
  <c r="AO61" i="11"/>
  <c r="AM61" i="11"/>
  <c r="AJ61" i="11"/>
  <c r="AK61" i="11"/>
  <c r="U61" i="11"/>
  <c r="AO60" i="11"/>
  <c r="AM60" i="11"/>
  <c r="AJ60" i="11"/>
  <c r="AK60" i="11"/>
  <c r="U60" i="11"/>
  <c r="AO59" i="11"/>
  <c r="AM59" i="11"/>
  <c r="AJ59" i="11"/>
  <c r="AK59" i="11"/>
  <c r="U59" i="11"/>
  <c r="AO58" i="11"/>
  <c r="AM58" i="11"/>
  <c r="AJ58" i="11"/>
  <c r="AK58" i="11"/>
  <c r="U58" i="11"/>
  <c r="AO57" i="11"/>
  <c r="AM57" i="11"/>
  <c r="AJ57" i="11"/>
  <c r="AK57" i="11"/>
  <c r="U57" i="11"/>
  <c r="AO56" i="11"/>
  <c r="AM56" i="11"/>
  <c r="AJ56" i="11"/>
  <c r="AK56" i="11"/>
  <c r="U56" i="11"/>
  <c r="AO55" i="11"/>
  <c r="AM55" i="11"/>
  <c r="AJ55" i="11"/>
  <c r="AK55" i="11"/>
  <c r="U55" i="11"/>
  <c r="AO54" i="11"/>
  <c r="AM54" i="11"/>
  <c r="AJ54" i="11"/>
  <c r="AK54" i="11"/>
  <c r="U54" i="11"/>
  <c r="AO53" i="11"/>
  <c r="AM53" i="11"/>
  <c r="AJ53" i="11"/>
  <c r="AK53" i="11"/>
  <c r="U53" i="11"/>
  <c r="AO52" i="11"/>
  <c r="AM52" i="11"/>
  <c r="AJ52" i="11"/>
  <c r="AK52" i="11"/>
  <c r="U52" i="11"/>
  <c r="AO51" i="11"/>
  <c r="AM51" i="11"/>
  <c r="AJ51" i="11"/>
  <c r="AK51" i="11"/>
  <c r="U51" i="11"/>
  <c r="AO50" i="11"/>
  <c r="AM50" i="11"/>
  <c r="AJ50" i="11"/>
  <c r="AK50" i="11"/>
  <c r="U50" i="11"/>
  <c r="AO49" i="11"/>
  <c r="AM49" i="11"/>
  <c r="AJ49" i="11"/>
  <c r="AK49" i="11"/>
  <c r="U49" i="11"/>
  <c r="AO48" i="11"/>
  <c r="AM48" i="11"/>
  <c r="AJ48" i="11"/>
  <c r="AK48" i="11"/>
  <c r="U48" i="11"/>
  <c r="AO47" i="11"/>
  <c r="AM47" i="11"/>
  <c r="AJ47" i="11"/>
  <c r="AK47" i="11"/>
  <c r="U47" i="11"/>
  <c r="AO46" i="11"/>
  <c r="AM46" i="11"/>
  <c r="AJ46" i="11"/>
  <c r="AK46" i="11"/>
  <c r="U46" i="11"/>
  <c r="AO45" i="11"/>
  <c r="AM45" i="11"/>
  <c r="AJ45" i="11"/>
  <c r="AK45" i="11"/>
  <c r="U45" i="11"/>
  <c r="AO44" i="11"/>
  <c r="AM44" i="11"/>
  <c r="AJ44" i="11"/>
  <c r="AK44" i="11"/>
  <c r="U44" i="11"/>
  <c r="AO43" i="11"/>
  <c r="AM43" i="11"/>
  <c r="AJ43" i="11"/>
  <c r="AK43" i="11"/>
  <c r="U43" i="11"/>
  <c r="AO42" i="11"/>
  <c r="AM42" i="11"/>
  <c r="AJ42" i="11"/>
  <c r="AK42" i="11"/>
  <c r="U42" i="11"/>
  <c r="AO41" i="11"/>
  <c r="AM41" i="11"/>
  <c r="AJ41" i="11"/>
  <c r="AK41" i="11"/>
  <c r="U41" i="11"/>
  <c r="AO40" i="11"/>
  <c r="AM40" i="11"/>
  <c r="AJ40" i="11"/>
  <c r="AK40" i="11"/>
  <c r="U40" i="11"/>
  <c r="AO39" i="11"/>
  <c r="AM39" i="11"/>
  <c r="AJ39" i="11"/>
  <c r="AK39" i="11"/>
  <c r="U39" i="11"/>
  <c r="AO38" i="11"/>
  <c r="AM38" i="11"/>
  <c r="AJ38" i="11"/>
  <c r="AK38" i="11"/>
  <c r="U38" i="11"/>
  <c r="AO37" i="11"/>
  <c r="AM37" i="11"/>
  <c r="AJ37" i="11"/>
  <c r="AK37" i="11"/>
  <c r="U37" i="11"/>
  <c r="AO36" i="11"/>
  <c r="AM36" i="11"/>
  <c r="AJ36" i="11"/>
  <c r="AK36" i="11"/>
  <c r="U36" i="11"/>
  <c r="AO35" i="11"/>
  <c r="AM35" i="11"/>
  <c r="AJ35" i="11"/>
  <c r="AK35" i="11"/>
  <c r="U35" i="11"/>
  <c r="AO34" i="11"/>
  <c r="AM34" i="11"/>
  <c r="AJ34" i="11"/>
  <c r="AK34" i="11"/>
  <c r="U34" i="11"/>
  <c r="AO33" i="11"/>
  <c r="AM33" i="11"/>
  <c r="AJ33" i="11"/>
  <c r="AK33" i="11"/>
  <c r="U33" i="11"/>
  <c r="AO32" i="11"/>
  <c r="AM32" i="11"/>
  <c r="AJ32" i="11"/>
  <c r="AK32" i="11"/>
  <c r="U32" i="11"/>
  <c r="AO31" i="11"/>
  <c r="AM31" i="11"/>
  <c r="AJ31" i="11"/>
  <c r="AK31" i="11"/>
  <c r="U31" i="11"/>
  <c r="AO30" i="11"/>
  <c r="AM30" i="11"/>
  <c r="AJ30" i="11"/>
  <c r="AK30" i="11"/>
  <c r="U30" i="11"/>
  <c r="AO29" i="11"/>
  <c r="AM29" i="11"/>
  <c r="AJ29" i="11"/>
  <c r="AK29" i="11"/>
  <c r="U29" i="11"/>
  <c r="AO28" i="11"/>
  <c r="AM28" i="11"/>
  <c r="AJ28" i="11"/>
  <c r="AK28" i="11"/>
  <c r="U28" i="11"/>
  <c r="AO27" i="11"/>
  <c r="AM27" i="11"/>
  <c r="AJ27" i="11"/>
  <c r="AK27" i="11"/>
  <c r="U27" i="11"/>
  <c r="AO26" i="11"/>
  <c r="AM26" i="11"/>
  <c r="AJ26" i="11"/>
  <c r="AK26" i="11"/>
  <c r="U26" i="11"/>
  <c r="AO25" i="11"/>
  <c r="AM25" i="11"/>
  <c r="AJ25" i="11"/>
  <c r="AK25" i="11"/>
  <c r="U25" i="11"/>
  <c r="AO24" i="11"/>
  <c r="AM24" i="11"/>
  <c r="AJ24" i="11"/>
  <c r="AK24" i="11"/>
  <c r="U24" i="11"/>
  <c r="AO23" i="11"/>
  <c r="AM23" i="11"/>
  <c r="AJ23" i="11"/>
  <c r="AK23" i="11"/>
  <c r="U23" i="11"/>
  <c r="AO22" i="11"/>
  <c r="AM22" i="11"/>
  <c r="AJ22" i="11"/>
  <c r="AK22" i="11"/>
  <c r="U22" i="11"/>
  <c r="AO21" i="11"/>
  <c r="AM21" i="11"/>
  <c r="AJ21" i="11"/>
  <c r="AK21" i="11"/>
  <c r="U21" i="11"/>
  <c r="AO20" i="11"/>
  <c r="AM20" i="11"/>
  <c r="AJ20" i="11"/>
  <c r="AK20" i="11"/>
  <c r="U20" i="11"/>
  <c r="AO19" i="11"/>
  <c r="AM19" i="11"/>
  <c r="AJ19" i="11"/>
  <c r="AK19" i="11"/>
  <c r="U19" i="11"/>
  <c r="AO18" i="11"/>
  <c r="AM18" i="11"/>
  <c r="AJ18" i="11"/>
  <c r="AK18" i="11"/>
  <c r="U18" i="11"/>
  <c r="AO17" i="11"/>
  <c r="AM17" i="11"/>
  <c r="AJ17" i="11"/>
  <c r="AK17" i="11"/>
  <c r="U17" i="11"/>
  <c r="AO16" i="11"/>
  <c r="AM16" i="11"/>
  <c r="AJ16" i="11"/>
  <c r="AK16" i="11"/>
  <c r="U16" i="11"/>
  <c r="AO15" i="11"/>
  <c r="AM15" i="11"/>
  <c r="AJ15" i="11"/>
  <c r="AK15" i="11"/>
  <c r="U15" i="11"/>
  <c r="AO14" i="11"/>
  <c r="AM14" i="11"/>
  <c r="AJ14" i="11"/>
  <c r="AK14" i="11"/>
  <c r="U14" i="11"/>
  <c r="AO13" i="11"/>
  <c r="AM13" i="11"/>
  <c r="AJ13" i="11"/>
  <c r="AK13" i="11"/>
  <c r="U13" i="11"/>
  <c r="AO12" i="11"/>
  <c r="AM12" i="11"/>
  <c r="AJ12" i="11"/>
  <c r="AK12" i="11"/>
  <c r="U12" i="11"/>
  <c r="AO11" i="11"/>
  <c r="AM11" i="11"/>
  <c r="AJ11" i="11"/>
  <c r="AK11" i="11"/>
  <c r="U11" i="11"/>
  <c r="AU10" i="11"/>
  <c r="AQ10" i="11"/>
  <c r="AR10" i="11"/>
  <c r="AO10" i="11"/>
  <c r="AS10" i="11"/>
  <c r="AV10" i="11"/>
  <c r="AW10" i="11"/>
  <c r="AM10" i="11"/>
  <c r="AJ10" i="11"/>
  <c r="AK10" i="11"/>
  <c r="U10" i="11"/>
  <c r="R10" i="11"/>
  <c r="S10" i="11"/>
  <c r="P10" i="11"/>
  <c r="N10" i="11"/>
  <c r="AT134" i="11"/>
  <c r="AX249" i="11"/>
  <c r="AV130" i="11"/>
  <c r="AX130" i="11"/>
  <c r="AT116" i="11"/>
  <c r="AV122" i="11"/>
  <c r="AV138" i="11"/>
  <c r="AR138" i="11"/>
  <c r="AV144" i="11"/>
  <c r="AX144" i="11"/>
  <c r="AR144" i="11"/>
  <c r="AV145" i="11"/>
  <c r="AW145" i="11"/>
  <c r="AR150" i="11"/>
  <c r="AX165" i="11"/>
  <c r="AR202" i="11"/>
  <c r="AV225" i="11"/>
  <c r="AW225" i="11"/>
  <c r="AV236" i="11"/>
  <c r="AV262" i="11"/>
  <c r="AW262" i="11"/>
  <c r="AR262" i="11"/>
  <c r="AT209" i="11"/>
  <c r="AR230" i="11"/>
  <c r="AR131" i="11"/>
  <c r="AV136" i="11"/>
  <c r="AX136" i="11"/>
  <c r="AR136" i="11"/>
  <c r="AV142" i="11"/>
  <c r="AX142" i="11"/>
  <c r="AV168" i="11"/>
  <c r="AX168" i="11"/>
  <c r="AR168" i="11"/>
  <c r="AV206" i="11"/>
  <c r="AX206" i="11"/>
  <c r="AR206" i="11"/>
  <c r="AV268" i="11"/>
  <c r="AW268" i="11"/>
  <c r="AR268" i="11"/>
  <c r="AX278" i="11"/>
  <c r="AR278" i="11"/>
  <c r="AW142" i="11"/>
  <c r="AX236" i="11"/>
  <c r="AW236" i="11"/>
  <c r="AX145" i="11"/>
  <c r="AX138" i="11"/>
  <c r="AW138" i="11"/>
  <c r="AX268" i="11"/>
  <c r="AW206" i="11"/>
  <c r="AW136" i="11"/>
  <c r="AX262" i="11"/>
  <c r="AW144" i="11"/>
  <c r="AX122" i="11"/>
  <c r="AW122" i="11"/>
  <c r="AW130" i="11"/>
  <c r="AW202" i="11"/>
  <c r="AJ236" i="5"/>
  <c r="AJ237" i="5"/>
  <c r="U123" i="5"/>
  <c r="U48" i="5"/>
  <c r="AJ266" i="5"/>
  <c r="AK266" i="5"/>
  <c r="U266" i="5"/>
  <c r="AJ265" i="5"/>
  <c r="AL265" i="5"/>
  <c r="AU265" i="5"/>
  <c r="AK265" i="5"/>
  <c r="R265" i="5"/>
  <c r="S265" i="5"/>
  <c r="P265" i="5"/>
  <c r="N265" i="5"/>
  <c r="AJ101" i="5"/>
  <c r="AK101" i="5"/>
  <c r="U101" i="5"/>
  <c r="AJ100" i="5"/>
  <c r="AL100" i="5"/>
  <c r="AO100" i="5"/>
  <c r="AS100" i="5"/>
  <c r="AT100" i="5"/>
  <c r="AU100" i="5"/>
  <c r="AK100" i="5"/>
  <c r="U100" i="5"/>
  <c r="R100" i="5"/>
  <c r="S100" i="5"/>
  <c r="P100" i="5"/>
  <c r="N100" i="5"/>
  <c r="AJ47" i="5"/>
  <c r="AO47" i="5"/>
  <c r="AS47" i="5"/>
  <c r="AT47" i="5"/>
  <c r="AU47" i="5"/>
  <c r="U47" i="5"/>
  <c r="R47" i="5"/>
  <c r="S47" i="5"/>
  <c r="P47" i="5"/>
  <c r="N47" i="5"/>
  <c r="AJ204" i="5"/>
  <c r="AK204" i="5"/>
  <c r="U204" i="5"/>
  <c r="AJ203" i="5"/>
  <c r="AO203" i="5"/>
  <c r="AS203" i="5"/>
  <c r="AT203" i="5"/>
  <c r="AU203" i="5"/>
  <c r="U203" i="5"/>
  <c r="R203" i="5"/>
  <c r="S203" i="5"/>
  <c r="P203" i="5"/>
  <c r="N203" i="5"/>
  <c r="AJ38" i="5"/>
  <c r="AU38" i="5"/>
  <c r="P38" i="5"/>
  <c r="R38" i="5"/>
  <c r="S38" i="5"/>
  <c r="N38" i="5"/>
  <c r="U38" i="5"/>
  <c r="AJ37" i="5"/>
  <c r="AL37" i="5"/>
  <c r="AK37" i="5"/>
  <c r="AU37" i="5"/>
  <c r="P37" i="5"/>
  <c r="R37" i="5"/>
  <c r="S37" i="5"/>
  <c r="N37" i="5"/>
  <c r="U37" i="5"/>
  <c r="AJ36" i="5"/>
  <c r="AU36" i="5"/>
  <c r="P36" i="5"/>
  <c r="R36" i="5"/>
  <c r="S36" i="5"/>
  <c r="N36" i="5"/>
  <c r="U36" i="5"/>
  <c r="AJ290" i="5"/>
  <c r="AK290" i="5"/>
  <c r="AJ291" i="5"/>
  <c r="AO290" i="5"/>
  <c r="AS290" i="5"/>
  <c r="AT290" i="5"/>
  <c r="AU290" i="5"/>
  <c r="P290" i="5"/>
  <c r="R290" i="5"/>
  <c r="S290" i="5"/>
  <c r="N290" i="5"/>
  <c r="AU289" i="5"/>
  <c r="AO289" i="5"/>
  <c r="AS289" i="5"/>
  <c r="AT289" i="5"/>
  <c r="AJ289" i="5"/>
  <c r="AK289" i="5"/>
  <c r="P289" i="5"/>
  <c r="R289" i="5"/>
  <c r="S289" i="5"/>
  <c r="N289" i="5"/>
  <c r="AU288" i="5"/>
  <c r="AO288" i="5"/>
  <c r="AS288" i="5"/>
  <c r="AT288" i="5"/>
  <c r="AJ288" i="5"/>
  <c r="P288" i="5"/>
  <c r="R288" i="5"/>
  <c r="S288" i="5"/>
  <c r="N288" i="5"/>
  <c r="AU287" i="5"/>
  <c r="AO287" i="5"/>
  <c r="AS287" i="5"/>
  <c r="AT287" i="5"/>
  <c r="P287" i="5"/>
  <c r="R287" i="5"/>
  <c r="S287" i="5"/>
  <c r="N287" i="5"/>
  <c r="U287" i="5"/>
  <c r="U286" i="5"/>
  <c r="U285" i="5"/>
  <c r="U284" i="5"/>
  <c r="AO283" i="5"/>
  <c r="AS283" i="5"/>
  <c r="AT283" i="5"/>
  <c r="AO284" i="5"/>
  <c r="AS284" i="5"/>
  <c r="AT284" i="5"/>
  <c r="AO285" i="5"/>
  <c r="AS285" i="5"/>
  <c r="AT285" i="5"/>
  <c r="AO286" i="5"/>
  <c r="AS286" i="5"/>
  <c r="AO282" i="5"/>
  <c r="AS282" i="5"/>
  <c r="AT282" i="5"/>
  <c r="U283" i="5"/>
  <c r="AU283" i="5"/>
  <c r="AU284" i="5"/>
  <c r="AU285" i="5"/>
  <c r="AU286" i="5"/>
  <c r="AU282" i="5"/>
  <c r="AJ283" i="5"/>
  <c r="AJ284" i="5"/>
  <c r="AJ285" i="5"/>
  <c r="AJ286" i="5"/>
  <c r="AJ287" i="5"/>
  <c r="AJ282" i="5"/>
  <c r="AL282" i="5"/>
  <c r="R283" i="5"/>
  <c r="S283" i="5"/>
  <c r="R284" i="5"/>
  <c r="S284" i="5"/>
  <c r="R285" i="5"/>
  <c r="S285" i="5"/>
  <c r="R286" i="5"/>
  <c r="S286" i="5"/>
  <c r="R282" i="5"/>
  <c r="S282" i="5"/>
  <c r="P283" i="5"/>
  <c r="P284" i="5"/>
  <c r="P285" i="5"/>
  <c r="P286" i="5"/>
  <c r="N283" i="5"/>
  <c r="N284" i="5"/>
  <c r="N285" i="5"/>
  <c r="N286" i="5"/>
  <c r="P282" i="5"/>
  <c r="N282" i="5"/>
  <c r="U282" i="5"/>
  <c r="AL289" i="5"/>
  <c r="AT286" i="5"/>
  <c r="AK282" i="5"/>
  <c r="AU40" i="5"/>
  <c r="AU39" i="5"/>
  <c r="AU35" i="5"/>
  <c r="AU34" i="5"/>
  <c r="AU33" i="5"/>
  <c r="AU32" i="5"/>
  <c r="AU31" i="5"/>
  <c r="AU30" i="5"/>
  <c r="AU10" i="5"/>
  <c r="AQ10" i="5"/>
  <c r="AR10" i="5"/>
  <c r="AM26" i="5"/>
  <c r="AM23" i="5"/>
  <c r="AM21" i="5"/>
  <c r="AO20" i="5"/>
  <c r="AS20" i="5"/>
  <c r="AT20" i="5"/>
  <c r="AM10" i="5"/>
  <c r="AJ40" i="5"/>
  <c r="AJ39" i="5"/>
  <c r="AK39" i="5"/>
  <c r="AJ35" i="5"/>
  <c r="AJ34" i="5"/>
  <c r="AK34" i="5"/>
  <c r="AJ33" i="5"/>
  <c r="AJ32" i="5"/>
  <c r="AK32" i="5"/>
  <c r="AJ31" i="5"/>
  <c r="AJ30" i="5"/>
  <c r="U30" i="5"/>
  <c r="U31" i="5"/>
  <c r="U32" i="5"/>
  <c r="U33" i="5"/>
  <c r="U34" i="5"/>
  <c r="U35" i="5"/>
  <c r="U39" i="5"/>
  <c r="U40" i="5"/>
  <c r="R40" i="5"/>
  <c r="S40" i="5"/>
  <c r="P41" i="5"/>
  <c r="N11" i="5"/>
  <c r="N10" i="5"/>
  <c r="AL39" i="5"/>
  <c r="AL34" i="5"/>
  <c r="AL32" i="5"/>
  <c r="R39" i="5"/>
  <c r="S39" i="5"/>
  <c r="R35" i="5"/>
  <c r="S35" i="5"/>
  <c r="R33" i="5"/>
  <c r="S33" i="5"/>
  <c r="N35" i="5"/>
  <c r="N39" i="5"/>
  <c r="N40" i="5"/>
  <c r="P40" i="5"/>
  <c r="P33" i="5"/>
  <c r="P35" i="5"/>
  <c r="P39" i="5"/>
  <c r="N33" i="5"/>
  <c r="R32" i="5"/>
  <c r="S32" i="5"/>
  <c r="P32" i="5"/>
  <c r="N32" i="5"/>
  <c r="R31" i="5"/>
  <c r="S31" i="5"/>
  <c r="P31" i="5"/>
  <c r="N31" i="5"/>
  <c r="R30" i="5"/>
  <c r="S30" i="5"/>
  <c r="P30" i="5"/>
  <c r="N30" i="5"/>
  <c r="N28" i="5"/>
  <c r="AJ62" i="10"/>
  <c r="AK62" i="10"/>
  <c r="AJ61" i="10"/>
  <c r="AK61" i="10"/>
  <c r="AJ60" i="10"/>
  <c r="AK60" i="10"/>
  <c r="AJ59" i="10"/>
  <c r="AK59" i="10"/>
  <c r="AJ58" i="10"/>
  <c r="AK58" i="10"/>
  <c r="AJ57" i="10"/>
  <c r="AK57" i="10"/>
  <c r="U62" i="10"/>
  <c r="U61" i="10"/>
  <c r="U60" i="10"/>
  <c r="U59" i="10"/>
  <c r="U58" i="10"/>
  <c r="AJ11" i="10"/>
  <c r="AL11" i="10"/>
  <c r="AQ11" i="10"/>
  <c r="AJ12" i="10"/>
  <c r="AJ14" i="10"/>
  <c r="AN13" i="10"/>
  <c r="AO13" i="10"/>
  <c r="AS13" i="10"/>
  <c r="AJ11" i="5"/>
  <c r="AJ12" i="5"/>
  <c r="AJ10" i="10"/>
  <c r="AK10" i="10"/>
  <c r="R10" i="10"/>
  <c r="S10" i="10"/>
  <c r="AJ18" i="10"/>
  <c r="AK18" i="10"/>
  <c r="U18" i="10"/>
  <c r="AJ17" i="10"/>
  <c r="AK17" i="10"/>
  <c r="U17" i="10"/>
  <c r="AJ16" i="10"/>
  <c r="AK16" i="10"/>
  <c r="U16" i="10"/>
  <c r="AJ19" i="10"/>
  <c r="AK19" i="10"/>
  <c r="U19" i="10"/>
  <c r="AQ56" i="10"/>
  <c r="AR56" i="10"/>
  <c r="AO56" i="10"/>
  <c r="AS56" i="10"/>
  <c r="AT56" i="10"/>
  <c r="AU56" i="10"/>
  <c r="AM56" i="10"/>
  <c r="AJ56" i="10"/>
  <c r="AK56" i="10"/>
  <c r="U56" i="10"/>
  <c r="R56" i="10"/>
  <c r="S56" i="10"/>
  <c r="P56" i="10"/>
  <c r="N56" i="10"/>
  <c r="AJ55" i="10"/>
  <c r="AK55" i="10"/>
  <c r="U55" i="10"/>
  <c r="AQ54" i="10"/>
  <c r="AR54" i="10"/>
  <c r="AJ54" i="10"/>
  <c r="AN54" i="10"/>
  <c r="AO54" i="10"/>
  <c r="AS54" i="10"/>
  <c r="AU54" i="10"/>
  <c r="AM54" i="10"/>
  <c r="U54" i="10"/>
  <c r="R54" i="10"/>
  <c r="S54" i="10"/>
  <c r="P54" i="10"/>
  <c r="N54" i="10"/>
  <c r="AQ53" i="10"/>
  <c r="AR53" i="10"/>
  <c r="AJ53" i="10"/>
  <c r="AK53" i="10"/>
  <c r="AU53" i="10"/>
  <c r="AM53" i="10"/>
  <c r="U53" i="10"/>
  <c r="R53" i="10"/>
  <c r="S53" i="10"/>
  <c r="P53" i="10"/>
  <c r="N53" i="10"/>
  <c r="AQ52" i="10"/>
  <c r="AR52" i="10"/>
  <c r="AJ52" i="10"/>
  <c r="AN52" i="10"/>
  <c r="AO52" i="10"/>
  <c r="AS52" i="10"/>
  <c r="AU52" i="10"/>
  <c r="AM52" i="10"/>
  <c r="U52" i="10"/>
  <c r="R52" i="10"/>
  <c r="S52" i="10"/>
  <c r="P52" i="10"/>
  <c r="N52" i="10"/>
  <c r="AJ51" i="10"/>
  <c r="AL51" i="10"/>
  <c r="AQ51" i="10"/>
  <c r="AO51" i="10"/>
  <c r="AS51" i="10"/>
  <c r="AU51" i="10"/>
  <c r="U51" i="10"/>
  <c r="R51" i="10"/>
  <c r="S51" i="10"/>
  <c r="P51" i="10"/>
  <c r="N51" i="10"/>
  <c r="AJ50" i="10"/>
  <c r="AK50" i="10"/>
  <c r="AL50" i="10"/>
  <c r="AO50" i="10"/>
  <c r="AS50" i="10"/>
  <c r="AT50" i="10"/>
  <c r="AU50" i="10"/>
  <c r="U50" i="10"/>
  <c r="R50" i="10"/>
  <c r="S50" i="10"/>
  <c r="P50" i="10"/>
  <c r="N50" i="10"/>
  <c r="AJ49" i="10"/>
  <c r="AK49" i="10"/>
  <c r="U49" i="10"/>
  <c r="AQ48" i="10"/>
  <c r="AJ48" i="10"/>
  <c r="AN48" i="10"/>
  <c r="AO48" i="10"/>
  <c r="AS48" i="10"/>
  <c r="AU48" i="10"/>
  <c r="AM48" i="10"/>
  <c r="U48" i="10"/>
  <c r="R48" i="10"/>
  <c r="S48" i="10"/>
  <c r="P48" i="10"/>
  <c r="N48" i="10"/>
  <c r="AJ47" i="10"/>
  <c r="AK47" i="10"/>
  <c r="U47" i="10"/>
  <c r="AJ46" i="10"/>
  <c r="AK46" i="10"/>
  <c r="U46" i="10"/>
  <c r="AQ45" i="10"/>
  <c r="AJ45" i="10"/>
  <c r="AN45" i="10"/>
  <c r="AU45" i="10"/>
  <c r="AM45" i="10"/>
  <c r="U45" i="10"/>
  <c r="R45" i="10"/>
  <c r="S45" i="10"/>
  <c r="P45" i="10"/>
  <c r="N45" i="10"/>
  <c r="AJ44" i="10"/>
  <c r="AK44" i="10"/>
  <c r="U44" i="10"/>
  <c r="AQ43" i="10"/>
  <c r="AR43" i="10"/>
  <c r="AJ43" i="10"/>
  <c r="AK43" i="10"/>
  <c r="AU43" i="10"/>
  <c r="AM43" i="10"/>
  <c r="U43" i="10"/>
  <c r="R43" i="10"/>
  <c r="S43" i="10"/>
  <c r="P43" i="10"/>
  <c r="N43" i="10"/>
  <c r="AQ42" i="10"/>
  <c r="AR42" i="10"/>
  <c r="AJ42" i="10"/>
  <c r="AK42" i="10"/>
  <c r="AU42" i="10"/>
  <c r="AM42" i="10"/>
  <c r="U42" i="10"/>
  <c r="R42" i="10"/>
  <c r="S42" i="10"/>
  <c r="P42" i="10"/>
  <c r="N42" i="10"/>
  <c r="AJ41" i="10"/>
  <c r="AK41" i="10"/>
  <c r="U41" i="10"/>
  <c r="AQ40" i="10"/>
  <c r="AJ40" i="10"/>
  <c r="AU40" i="10"/>
  <c r="AM40" i="10"/>
  <c r="U40" i="10"/>
  <c r="R40" i="10"/>
  <c r="S40" i="10"/>
  <c r="P40" i="10"/>
  <c r="N40" i="10"/>
  <c r="AQ39" i="10"/>
  <c r="AV39" i="10"/>
  <c r="AO39" i="10"/>
  <c r="AS39" i="10"/>
  <c r="AT39" i="10"/>
  <c r="AU39" i="10"/>
  <c r="AM39" i="10"/>
  <c r="AJ39" i="10"/>
  <c r="AK39" i="10"/>
  <c r="U39" i="10"/>
  <c r="R39" i="10"/>
  <c r="S39" i="10"/>
  <c r="P39" i="10"/>
  <c r="N39" i="10"/>
  <c r="AQ37" i="10"/>
  <c r="AR37" i="10"/>
  <c r="AO37" i="10"/>
  <c r="AS37" i="10"/>
  <c r="AT37" i="10"/>
  <c r="AU37" i="10"/>
  <c r="AM37" i="10"/>
  <c r="AJ37" i="10"/>
  <c r="AK37" i="10"/>
  <c r="U37" i="10"/>
  <c r="R37" i="10"/>
  <c r="S37" i="10"/>
  <c r="P37" i="10"/>
  <c r="N37" i="10"/>
  <c r="AQ36" i="10"/>
  <c r="AJ36" i="10"/>
  <c r="AN36" i="10"/>
  <c r="AO36" i="10"/>
  <c r="AS36" i="10"/>
  <c r="AU36" i="10"/>
  <c r="AM36" i="10"/>
  <c r="U36" i="10"/>
  <c r="R36" i="10"/>
  <c r="S36" i="10"/>
  <c r="P36" i="10"/>
  <c r="N36" i="10"/>
  <c r="AJ35" i="10"/>
  <c r="U35" i="10"/>
  <c r="AQ34" i="10"/>
  <c r="AR34" i="10"/>
  <c r="AJ34" i="10"/>
  <c r="AK34" i="10"/>
  <c r="AU34" i="10"/>
  <c r="AM34" i="10"/>
  <c r="U34" i="10"/>
  <c r="R34" i="10"/>
  <c r="S34" i="10"/>
  <c r="P34" i="10"/>
  <c r="N34" i="10"/>
  <c r="AJ33" i="10"/>
  <c r="AK33" i="10"/>
  <c r="U33" i="10"/>
  <c r="AQ32" i="10"/>
  <c r="AR32" i="10"/>
  <c r="AO32" i="10"/>
  <c r="AS32" i="10"/>
  <c r="AU32" i="10"/>
  <c r="AM32" i="10"/>
  <c r="AJ32" i="10"/>
  <c r="AK32" i="10"/>
  <c r="U32" i="10"/>
  <c r="R32" i="10"/>
  <c r="S32" i="10"/>
  <c r="P32" i="10"/>
  <c r="N32" i="10"/>
  <c r="AQ31" i="10"/>
  <c r="AR31" i="10"/>
  <c r="AO31" i="10"/>
  <c r="AS31" i="10"/>
  <c r="AT31" i="10"/>
  <c r="AU31" i="10"/>
  <c r="AM31" i="10"/>
  <c r="AJ31" i="10"/>
  <c r="AK31" i="10"/>
  <c r="U31" i="10"/>
  <c r="R31" i="10"/>
  <c r="S31" i="10"/>
  <c r="P31" i="10"/>
  <c r="N31" i="10"/>
  <c r="AJ30" i="10"/>
  <c r="U30" i="10"/>
  <c r="AJ29" i="10"/>
  <c r="AK29" i="10"/>
  <c r="U29" i="10"/>
  <c r="AJ28" i="10"/>
  <c r="AK28" i="10"/>
  <c r="AM28" i="10"/>
  <c r="U28" i="10"/>
  <c r="AQ27" i="10"/>
  <c r="AO27" i="10"/>
  <c r="AS27" i="10"/>
  <c r="AU27" i="10"/>
  <c r="AM27" i="10"/>
  <c r="AJ27" i="10"/>
  <c r="AK27" i="10"/>
  <c r="U27" i="10"/>
  <c r="R27" i="10"/>
  <c r="S27" i="10"/>
  <c r="P27" i="10"/>
  <c r="N27" i="10"/>
  <c r="AQ26" i="10"/>
  <c r="AR26" i="10"/>
  <c r="AJ26" i="10"/>
  <c r="AK26" i="10"/>
  <c r="AU26" i="10"/>
  <c r="AM26" i="10"/>
  <c r="U26" i="10"/>
  <c r="R26" i="10"/>
  <c r="S26" i="10"/>
  <c r="P26" i="10"/>
  <c r="N26" i="10"/>
  <c r="U25" i="10"/>
  <c r="AQ24" i="10"/>
  <c r="AJ24" i="10"/>
  <c r="AN24" i="10"/>
  <c r="AO24" i="10"/>
  <c r="AS24" i="10"/>
  <c r="AU24" i="10"/>
  <c r="AM24" i="10"/>
  <c r="U24" i="10"/>
  <c r="R24" i="10"/>
  <c r="S24" i="10"/>
  <c r="P24" i="10"/>
  <c r="N24" i="10"/>
  <c r="AJ23" i="10"/>
  <c r="AK23" i="10"/>
  <c r="U23" i="10"/>
  <c r="AQ22" i="10"/>
  <c r="AR22" i="10"/>
  <c r="AJ22" i="10"/>
  <c r="AU22" i="10"/>
  <c r="U22" i="10"/>
  <c r="R22" i="10"/>
  <c r="S22" i="10"/>
  <c r="P22" i="10"/>
  <c r="N22" i="10"/>
  <c r="AQ21" i="10"/>
  <c r="AJ21" i="10"/>
  <c r="AK21" i="10"/>
  <c r="AU21" i="10"/>
  <c r="AR21" i="10"/>
  <c r="AM21" i="10"/>
  <c r="U21" i="10"/>
  <c r="R21" i="10"/>
  <c r="S21" i="10"/>
  <c r="P21" i="10"/>
  <c r="N21" i="10"/>
  <c r="AT20" i="10"/>
  <c r="AJ20" i="10"/>
  <c r="AK20" i="10"/>
  <c r="U20" i="10"/>
  <c r="AJ15" i="10"/>
  <c r="AQ15" i="10"/>
  <c r="AR15" i="10"/>
  <c r="AU15" i="10"/>
  <c r="AM15" i="10"/>
  <c r="AK15" i="10"/>
  <c r="U15" i="10"/>
  <c r="R15" i="10"/>
  <c r="S15" i="10"/>
  <c r="P15" i="10"/>
  <c r="N15" i="10"/>
  <c r="AT14" i="10"/>
  <c r="AK14" i="10"/>
  <c r="U14" i="10"/>
  <c r="AQ13" i="10"/>
  <c r="AR13" i="10"/>
  <c r="AU13" i="10"/>
  <c r="AM13" i="10"/>
  <c r="AJ13" i="10"/>
  <c r="AK13" i="10"/>
  <c r="U13" i="10"/>
  <c r="R13" i="10"/>
  <c r="S13" i="10"/>
  <c r="P13" i="10"/>
  <c r="N13" i="10"/>
  <c r="AT12" i="10"/>
  <c r="U12" i="10"/>
  <c r="AO11" i="10"/>
  <c r="AS11" i="10"/>
  <c r="AT11" i="10"/>
  <c r="AX11" i="10"/>
  <c r="AU11" i="10"/>
  <c r="U11" i="10"/>
  <c r="R11" i="10"/>
  <c r="S11" i="10"/>
  <c r="P11" i="10"/>
  <c r="N11" i="10"/>
  <c r="AQ10" i="10"/>
  <c r="AR10" i="10"/>
  <c r="AO10" i="10"/>
  <c r="AS10" i="10"/>
  <c r="AT10" i="10"/>
  <c r="AU10" i="10"/>
  <c r="AM10" i="10"/>
  <c r="U10" i="10"/>
  <c r="P10" i="10"/>
  <c r="N10" i="10"/>
  <c r="U300" i="5"/>
  <c r="AJ299" i="5"/>
  <c r="AK299" i="5"/>
  <c r="U299" i="5"/>
  <c r="AJ296" i="5"/>
  <c r="AK296" i="5"/>
  <c r="AJ297" i="5"/>
  <c r="AK297" i="5"/>
  <c r="AJ298" i="5"/>
  <c r="AK298" i="5"/>
  <c r="AJ300" i="5"/>
  <c r="AK300" i="5"/>
  <c r="AJ292" i="5"/>
  <c r="AO298" i="5"/>
  <c r="U298" i="5"/>
  <c r="U297" i="5"/>
  <c r="U296" i="5"/>
  <c r="AO295" i="5"/>
  <c r="AS295" i="5"/>
  <c r="AT295" i="5"/>
  <c r="AU295" i="5"/>
  <c r="AJ295" i="5"/>
  <c r="AK295" i="5"/>
  <c r="U295" i="5"/>
  <c r="R295" i="5"/>
  <c r="S295" i="5"/>
  <c r="P295" i="5"/>
  <c r="N295" i="5"/>
  <c r="U292" i="5"/>
  <c r="AU291" i="5"/>
  <c r="U291" i="5"/>
  <c r="R291" i="5"/>
  <c r="S291" i="5"/>
  <c r="P291" i="5"/>
  <c r="N291" i="5"/>
  <c r="AJ294" i="5"/>
  <c r="U294" i="5"/>
  <c r="AJ293" i="5"/>
  <c r="AU293" i="5"/>
  <c r="U293" i="5"/>
  <c r="R293" i="5"/>
  <c r="S293" i="5"/>
  <c r="P293" i="5"/>
  <c r="N293" i="5"/>
  <c r="AJ281" i="5"/>
  <c r="AK281" i="5"/>
  <c r="U281" i="5"/>
  <c r="AJ280" i="5"/>
  <c r="AK280" i="5"/>
  <c r="AO280" i="5"/>
  <c r="AS280" i="5"/>
  <c r="AT280" i="5"/>
  <c r="AU280" i="5"/>
  <c r="U280" i="5"/>
  <c r="R280" i="5"/>
  <c r="S280" i="5"/>
  <c r="P280" i="5"/>
  <c r="N280" i="5"/>
  <c r="AJ279" i="5"/>
  <c r="U279" i="5"/>
  <c r="AJ278" i="5"/>
  <c r="AK278" i="5"/>
  <c r="U278" i="5"/>
  <c r="AJ277" i="5"/>
  <c r="AK277" i="5"/>
  <c r="AO277" i="5"/>
  <c r="AS277" i="5"/>
  <c r="AT277" i="5"/>
  <c r="AU277" i="5"/>
  <c r="U277" i="5"/>
  <c r="R277" i="5"/>
  <c r="S277" i="5"/>
  <c r="P277" i="5"/>
  <c r="N277" i="5"/>
  <c r="AJ276" i="5"/>
  <c r="AK276" i="5"/>
  <c r="U276" i="5"/>
  <c r="AJ275" i="5"/>
  <c r="AK275" i="5"/>
  <c r="AO275" i="5"/>
  <c r="AS275" i="5"/>
  <c r="AT275" i="5"/>
  <c r="AU275" i="5"/>
  <c r="U275" i="5"/>
  <c r="R275" i="5"/>
  <c r="S275" i="5"/>
  <c r="P275" i="5"/>
  <c r="N275" i="5"/>
  <c r="AJ274" i="5"/>
  <c r="AK274" i="5"/>
  <c r="U274" i="5"/>
  <c r="AJ273" i="5"/>
  <c r="AK273" i="5"/>
  <c r="AO273" i="5"/>
  <c r="AS273" i="5"/>
  <c r="AT273" i="5"/>
  <c r="AU273" i="5"/>
  <c r="U273" i="5"/>
  <c r="R273" i="5"/>
  <c r="S273" i="5"/>
  <c r="P273" i="5"/>
  <c r="N273" i="5"/>
  <c r="AJ272" i="5"/>
  <c r="AK272" i="5"/>
  <c r="U272" i="5"/>
  <c r="AJ271" i="5"/>
  <c r="AL271" i="5"/>
  <c r="AO271" i="5"/>
  <c r="AS271" i="5"/>
  <c r="AT271" i="5"/>
  <c r="AU271" i="5"/>
  <c r="U271" i="5"/>
  <c r="R271" i="5"/>
  <c r="S271" i="5"/>
  <c r="P271" i="5"/>
  <c r="N271" i="5"/>
  <c r="AJ269" i="5"/>
  <c r="AJ270" i="5"/>
  <c r="AO269" i="5"/>
  <c r="AS269" i="5"/>
  <c r="AT269" i="5"/>
  <c r="AU269" i="5"/>
  <c r="R269" i="5"/>
  <c r="S269" i="5"/>
  <c r="P269" i="5"/>
  <c r="N269" i="5"/>
  <c r="AJ268" i="5"/>
  <c r="AK268" i="5"/>
  <c r="U268" i="5"/>
  <c r="AO267" i="5"/>
  <c r="AS267" i="5"/>
  <c r="AT267" i="5"/>
  <c r="AU267" i="5"/>
  <c r="AJ267" i="5"/>
  <c r="AK267" i="5"/>
  <c r="U267" i="5"/>
  <c r="R267" i="5"/>
  <c r="S267" i="5"/>
  <c r="P267" i="5"/>
  <c r="N267" i="5"/>
  <c r="AJ264" i="5"/>
  <c r="AJ263" i="5"/>
  <c r="AU263" i="5"/>
  <c r="R263" i="5"/>
  <c r="S263" i="5"/>
  <c r="P263" i="5"/>
  <c r="N263" i="5"/>
  <c r="AO262" i="5"/>
  <c r="AS262" i="5"/>
  <c r="AT262" i="5"/>
  <c r="AU262" i="5"/>
  <c r="AJ262" i="5"/>
  <c r="U262" i="5"/>
  <c r="R262" i="5"/>
  <c r="S262" i="5"/>
  <c r="P262" i="5"/>
  <c r="N262" i="5"/>
  <c r="AJ260" i="5"/>
  <c r="AK260" i="5"/>
  <c r="AJ261" i="5"/>
  <c r="AK261" i="5"/>
  <c r="AO260" i="5"/>
  <c r="AS260" i="5"/>
  <c r="AT260" i="5"/>
  <c r="AU260" i="5"/>
  <c r="AJ258" i="5"/>
  <c r="AK258" i="5"/>
  <c r="AJ259" i="5"/>
  <c r="AK259" i="5"/>
  <c r="R260" i="5"/>
  <c r="S260" i="5"/>
  <c r="P260" i="5"/>
  <c r="N260" i="5"/>
  <c r="AO258" i="5"/>
  <c r="AS258" i="5"/>
  <c r="AT258" i="5"/>
  <c r="AU258" i="5"/>
  <c r="R258" i="5"/>
  <c r="S258" i="5"/>
  <c r="P258" i="5"/>
  <c r="N258" i="5"/>
  <c r="AJ255" i="5"/>
  <c r="AJ256" i="5"/>
  <c r="AN255" i="5"/>
  <c r="AO255" i="5"/>
  <c r="AS255" i="5"/>
  <c r="AT255" i="5"/>
  <c r="AJ257" i="5"/>
  <c r="AK257" i="5"/>
  <c r="AU255" i="5"/>
  <c r="R255" i="5"/>
  <c r="S255" i="5"/>
  <c r="P255" i="5"/>
  <c r="N255" i="5"/>
  <c r="AJ254" i="5"/>
  <c r="AK254" i="5"/>
  <c r="U254" i="5"/>
  <c r="AO253" i="5"/>
  <c r="AS253" i="5"/>
  <c r="AT253" i="5"/>
  <c r="AU253" i="5"/>
  <c r="AJ253" i="5"/>
  <c r="AL253" i="5"/>
  <c r="AQ253" i="5"/>
  <c r="AV253" i="5"/>
  <c r="U253" i="5"/>
  <c r="R253" i="5"/>
  <c r="S253" i="5"/>
  <c r="P253" i="5"/>
  <c r="N253" i="5"/>
  <c r="AJ252" i="5"/>
  <c r="AJ251" i="5"/>
  <c r="AU251" i="5"/>
  <c r="AJ249" i="5"/>
  <c r="AK249" i="5"/>
  <c r="AJ250" i="5"/>
  <c r="AK250" i="5"/>
  <c r="R251" i="5"/>
  <c r="S251" i="5"/>
  <c r="P251" i="5"/>
  <c r="N251" i="5"/>
  <c r="AU249" i="5"/>
  <c r="R249" i="5"/>
  <c r="S249" i="5"/>
  <c r="P249" i="5"/>
  <c r="N249" i="5"/>
  <c r="AJ247" i="5"/>
  <c r="AJ248" i="5"/>
  <c r="AK248" i="5"/>
  <c r="U248" i="5"/>
  <c r="AO247" i="5"/>
  <c r="AS247" i="5"/>
  <c r="AT247" i="5"/>
  <c r="AU247" i="5"/>
  <c r="R247" i="5"/>
  <c r="S247" i="5"/>
  <c r="P247" i="5"/>
  <c r="N247" i="5"/>
  <c r="AJ246" i="5"/>
  <c r="AL245" i="5"/>
  <c r="AK246" i="5"/>
  <c r="AJ245" i="5"/>
  <c r="AU245" i="5"/>
  <c r="R245" i="5"/>
  <c r="S245" i="5"/>
  <c r="P245" i="5"/>
  <c r="N245" i="5"/>
  <c r="AJ243" i="5"/>
  <c r="AJ244" i="5"/>
  <c r="AU243" i="5"/>
  <c r="R243" i="5"/>
  <c r="S243" i="5"/>
  <c r="P243" i="5"/>
  <c r="N243" i="5"/>
  <c r="AJ241" i="5"/>
  <c r="AJ242" i="5"/>
  <c r="AK242" i="5"/>
  <c r="AO241" i="5"/>
  <c r="AS241" i="5"/>
  <c r="AT241" i="5"/>
  <c r="AU241" i="5"/>
  <c r="U241" i="5"/>
  <c r="U242" i="5"/>
  <c r="U243" i="5"/>
  <c r="U244" i="5"/>
  <c r="U245" i="5"/>
  <c r="U246" i="5"/>
  <c r="U247" i="5"/>
  <c r="U249" i="5"/>
  <c r="U250" i="5"/>
  <c r="U251" i="5"/>
  <c r="U252" i="5"/>
  <c r="U255" i="5"/>
  <c r="U256" i="5"/>
  <c r="U257" i="5"/>
  <c r="U258" i="5"/>
  <c r="U259" i="5"/>
  <c r="U260" i="5"/>
  <c r="U261" i="5"/>
  <c r="U263" i="5"/>
  <c r="U264" i="5"/>
  <c r="U269" i="5"/>
  <c r="U270" i="5"/>
  <c r="R241" i="5"/>
  <c r="S241" i="5"/>
  <c r="P241" i="5"/>
  <c r="N241" i="5"/>
  <c r="AJ240" i="5"/>
  <c r="AK240" i="5"/>
  <c r="U240" i="5"/>
  <c r="AJ239" i="5"/>
  <c r="AK239" i="5"/>
  <c r="U239" i="5"/>
  <c r="AJ238" i="5"/>
  <c r="AK238" i="5"/>
  <c r="AO238" i="5"/>
  <c r="AS238" i="5"/>
  <c r="AT238" i="5"/>
  <c r="AU238" i="5"/>
  <c r="U238" i="5"/>
  <c r="R238" i="5"/>
  <c r="S238" i="5"/>
  <c r="P238" i="5"/>
  <c r="N238" i="5"/>
  <c r="AK237" i="5"/>
  <c r="AO236" i="5"/>
  <c r="AS236" i="5"/>
  <c r="AT236" i="5"/>
  <c r="AU236" i="5"/>
  <c r="U236" i="5"/>
  <c r="R236" i="5"/>
  <c r="S236" i="5"/>
  <c r="P236" i="5"/>
  <c r="N236" i="5"/>
  <c r="AJ235" i="5"/>
  <c r="AK235" i="5"/>
  <c r="U235" i="5"/>
  <c r="AJ234" i="5"/>
  <c r="AK234" i="5"/>
  <c r="AO234" i="5"/>
  <c r="AS234" i="5"/>
  <c r="AT234" i="5"/>
  <c r="AU234" i="5"/>
  <c r="U234" i="5"/>
  <c r="R234" i="5"/>
  <c r="S234" i="5"/>
  <c r="P234" i="5"/>
  <c r="N234" i="5"/>
  <c r="AJ233" i="5"/>
  <c r="AK233" i="5"/>
  <c r="U233" i="5"/>
  <c r="AJ232" i="5"/>
  <c r="AO232" i="5"/>
  <c r="AS232" i="5"/>
  <c r="AT232" i="5"/>
  <c r="AU232" i="5"/>
  <c r="U232" i="5"/>
  <c r="R232" i="5"/>
  <c r="S232" i="5"/>
  <c r="P232" i="5"/>
  <c r="N232" i="5"/>
  <c r="AJ231" i="5"/>
  <c r="AL230" i="5"/>
  <c r="AK231" i="5"/>
  <c r="U231" i="5"/>
  <c r="AJ230" i="5"/>
  <c r="AK230" i="5"/>
  <c r="AO230" i="5"/>
  <c r="AS230" i="5"/>
  <c r="AT230" i="5"/>
  <c r="AU230" i="5"/>
  <c r="U230" i="5"/>
  <c r="R230" i="5"/>
  <c r="S230" i="5"/>
  <c r="P230" i="5"/>
  <c r="N230" i="5"/>
  <c r="AJ228" i="5"/>
  <c r="AJ229" i="5"/>
  <c r="AK229" i="5"/>
  <c r="U229" i="5"/>
  <c r="AO228" i="5"/>
  <c r="AS228" i="5"/>
  <c r="AT228" i="5"/>
  <c r="AU228" i="5"/>
  <c r="U228" i="5"/>
  <c r="R228" i="5"/>
  <c r="S228" i="5"/>
  <c r="P228" i="5"/>
  <c r="N228" i="5"/>
  <c r="AJ227" i="5"/>
  <c r="AK227" i="5"/>
  <c r="U227" i="5"/>
  <c r="AJ226" i="5"/>
  <c r="AK226" i="5"/>
  <c r="AO226" i="5"/>
  <c r="AS226" i="5"/>
  <c r="AT226" i="5"/>
  <c r="AU226" i="5"/>
  <c r="U226" i="5"/>
  <c r="R226" i="5"/>
  <c r="S226" i="5"/>
  <c r="P226" i="5"/>
  <c r="N226" i="5"/>
  <c r="AJ225" i="5"/>
  <c r="AK225" i="5"/>
  <c r="U225" i="5"/>
  <c r="AJ224" i="5"/>
  <c r="AU224" i="5"/>
  <c r="U224" i="5"/>
  <c r="R224" i="5"/>
  <c r="S224" i="5"/>
  <c r="P224" i="5"/>
  <c r="N224" i="5"/>
  <c r="AJ223" i="5"/>
  <c r="AK223" i="5"/>
  <c r="U223" i="5"/>
  <c r="AJ222" i="5"/>
  <c r="AO222" i="5"/>
  <c r="AS222" i="5"/>
  <c r="AT222" i="5"/>
  <c r="AU222" i="5"/>
  <c r="U222" i="5"/>
  <c r="R222" i="5"/>
  <c r="S222" i="5"/>
  <c r="P222" i="5"/>
  <c r="N222" i="5"/>
  <c r="AJ221" i="5"/>
  <c r="AK221" i="5"/>
  <c r="AJ220" i="5"/>
  <c r="AU220" i="5"/>
  <c r="U221" i="5"/>
  <c r="R220" i="5"/>
  <c r="S220" i="5"/>
  <c r="P220" i="5"/>
  <c r="N220" i="5"/>
  <c r="U220" i="5"/>
  <c r="AJ218" i="5"/>
  <c r="AK218" i="5"/>
  <c r="AJ219" i="5"/>
  <c r="AK219" i="5"/>
  <c r="AJ216" i="5"/>
  <c r="AK216" i="5"/>
  <c r="AJ217" i="5"/>
  <c r="AU216" i="5"/>
  <c r="U219" i="5"/>
  <c r="R216" i="5"/>
  <c r="S216" i="5"/>
  <c r="P216" i="5"/>
  <c r="N216" i="5"/>
  <c r="U218" i="5"/>
  <c r="U217" i="5"/>
  <c r="U216" i="5"/>
  <c r="AJ215" i="5"/>
  <c r="AK215" i="5"/>
  <c r="AJ214" i="5"/>
  <c r="AU214" i="5"/>
  <c r="R214" i="5"/>
  <c r="S214" i="5"/>
  <c r="P214" i="5"/>
  <c r="N214" i="5"/>
  <c r="U215" i="5"/>
  <c r="U214" i="5"/>
  <c r="AJ211" i="5"/>
  <c r="AK211" i="5"/>
  <c r="AJ212" i="5"/>
  <c r="AK212" i="5"/>
  <c r="AJ213" i="5"/>
  <c r="AO211" i="5"/>
  <c r="AS211" i="5"/>
  <c r="AT211" i="5"/>
  <c r="AU211" i="5"/>
  <c r="R211" i="5"/>
  <c r="S211" i="5"/>
  <c r="P211" i="5"/>
  <c r="N211" i="5"/>
  <c r="U213" i="5"/>
  <c r="U212" i="5"/>
  <c r="U211" i="5"/>
  <c r="AJ209" i="5"/>
  <c r="AL209" i="5"/>
  <c r="AQ209" i="5"/>
  <c r="AJ210" i="5"/>
  <c r="AK210" i="5"/>
  <c r="AU209" i="5"/>
  <c r="U210" i="5"/>
  <c r="R209" i="5"/>
  <c r="S209" i="5"/>
  <c r="P209" i="5"/>
  <c r="N209" i="5"/>
  <c r="AJ207" i="5"/>
  <c r="AJ208" i="5"/>
  <c r="U208" i="5"/>
  <c r="AU207" i="5"/>
  <c r="U207" i="5"/>
  <c r="R207" i="5"/>
  <c r="S207" i="5"/>
  <c r="P207" i="5"/>
  <c r="N207" i="5"/>
  <c r="AJ206" i="5"/>
  <c r="AK206" i="5"/>
  <c r="AJ205" i="5"/>
  <c r="AO205" i="5"/>
  <c r="AS205" i="5"/>
  <c r="AT205" i="5"/>
  <c r="AU205" i="5"/>
  <c r="U205" i="5"/>
  <c r="U206" i="5"/>
  <c r="R205" i="5"/>
  <c r="S205" i="5"/>
  <c r="P205" i="5"/>
  <c r="N205" i="5"/>
  <c r="AJ201" i="5"/>
  <c r="AJ202" i="5"/>
  <c r="AK202" i="5"/>
  <c r="AU200" i="5"/>
  <c r="AJ200" i="5"/>
  <c r="AL200" i="5"/>
  <c r="AQ200" i="5"/>
  <c r="AR200" i="5"/>
  <c r="R200" i="5"/>
  <c r="S200" i="5"/>
  <c r="P200" i="5"/>
  <c r="N200" i="5"/>
  <c r="U202" i="5"/>
  <c r="U200" i="5"/>
  <c r="AJ199" i="5"/>
  <c r="AK199" i="5"/>
  <c r="AO198" i="5"/>
  <c r="AS198" i="5"/>
  <c r="AT198" i="5"/>
  <c r="AU198" i="5"/>
  <c r="AJ198" i="5"/>
  <c r="AK198" i="5"/>
  <c r="R198" i="5"/>
  <c r="S198" i="5"/>
  <c r="P198" i="5"/>
  <c r="N198" i="5"/>
  <c r="AJ196" i="5"/>
  <c r="AN194" i="5"/>
  <c r="AO194" i="5"/>
  <c r="AS194" i="5"/>
  <c r="AT194" i="5"/>
  <c r="AK196" i="5"/>
  <c r="AJ197" i="5"/>
  <c r="AK197" i="5"/>
  <c r="AJ194" i="5"/>
  <c r="AJ195" i="5"/>
  <c r="AU194" i="5"/>
  <c r="R194" i="5"/>
  <c r="S194" i="5"/>
  <c r="P194" i="5"/>
  <c r="N194" i="5"/>
  <c r="AO192" i="5"/>
  <c r="AS192" i="5"/>
  <c r="AT192" i="5"/>
  <c r="AU192" i="5"/>
  <c r="AJ193" i="5"/>
  <c r="AK193" i="5"/>
  <c r="AJ192" i="5"/>
  <c r="AK192" i="5"/>
  <c r="R192" i="5"/>
  <c r="S192" i="5"/>
  <c r="P192" i="5"/>
  <c r="N192" i="5"/>
  <c r="AJ191" i="5"/>
  <c r="AK191" i="5"/>
  <c r="U191" i="5"/>
  <c r="AO190" i="5"/>
  <c r="AS190" i="5"/>
  <c r="AT190" i="5"/>
  <c r="AU190" i="5"/>
  <c r="AJ190" i="5"/>
  <c r="U190" i="5"/>
  <c r="R190" i="5"/>
  <c r="S190" i="5"/>
  <c r="P190" i="5"/>
  <c r="N190" i="5"/>
  <c r="AJ186" i="5"/>
  <c r="AK186" i="5"/>
  <c r="AJ187" i="5"/>
  <c r="AK187" i="5"/>
  <c r="AJ188" i="5"/>
  <c r="AL186" i="5"/>
  <c r="AJ189" i="5"/>
  <c r="AK189" i="5"/>
  <c r="AU186" i="5"/>
  <c r="R186" i="5"/>
  <c r="S186" i="5"/>
  <c r="P186" i="5"/>
  <c r="N186" i="5"/>
  <c r="AJ182" i="5"/>
  <c r="AK182" i="5"/>
  <c r="AJ183" i="5"/>
  <c r="AJ184" i="5"/>
  <c r="AK184" i="5"/>
  <c r="AJ185" i="5"/>
  <c r="AK185" i="5"/>
  <c r="AJ180" i="5"/>
  <c r="AJ181" i="5"/>
  <c r="AK181" i="5"/>
  <c r="AU180" i="5"/>
  <c r="R180" i="5"/>
  <c r="S180" i="5"/>
  <c r="P180" i="5"/>
  <c r="N180" i="5"/>
  <c r="AJ179" i="5"/>
  <c r="AK179" i="5"/>
  <c r="U179" i="5"/>
  <c r="AJ178" i="5"/>
  <c r="AK178" i="5"/>
  <c r="U178" i="5"/>
  <c r="AJ177" i="5"/>
  <c r="AK177" i="5"/>
  <c r="AU177" i="5"/>
  <c r="U177" i="5"/>
  <c r="R177" i="5"/>
  <c r="S177" i="5"/>
  <c r="P177" i="5"/>
  <c r="N177" i="5"/>
  <c r="AJ175" i="5"/>
  <c r="AK175" i="5"/>
  <c r="AJ176" i="5"/>
  <c r="AK176" i="5"/>
  <c r="AO175" i="5"/>
  <c r="AS175" i="5"/>
  <c r="AT175" i="5"/>
  <c r="AU175" i="5"/>
  <c r="R175" i="5"/>
  <c r="S175" i="5"/>
  <c r="P175" i="5"/>
  <c r="N175" i="5"/>
  <c r="U175" i="5"/>
  <c r="AJ174" i="5"/>
  <c r="U174" i="5"/>
  <c r="AJ173" i="5"/>
  <c r="AL173" i="5"/>
  <c r="AU173" i="5"/>
  <c r="U173" i="5"/>
  <c r="R173" i="5"/>
  <c r="S173" i="5"/>
  <c r="P173" i="5"/>
  <c r="N173" i="5"/>
  <c r="AJ172" i="5"/>
  <c r="AJ171" i="5"/>
  <c r="AU171" i="5"/>
  <c r="R171" i="5"/>
  <c r="S171" i="5"/>
  <c r="P171" i="5"/>
  <c r="N171" i="5"/>
  <c r="AJ169" i="5"/>
  <c r="AK169" i="5"/>
  <c r="AJ170" i="5"/>
  <c r="AK170" i="5"/>
  <c r="AJ168" i="5"/>
  <c r="AK168" i="5"/>
  <c r="AU168" i="5"/>
  <c r="R168" i="5"/>
  <c r="S168" i="5"/>
  <c r="P168" i="5"/>
  <c r="N168" i="5"/>
  <c r="AJ167" i="5"/>
  <c r="U167" i="5"/>
  <c r="AJ166" i="5"/>
  <c r="AK166" i="5"/>
  <c r="AU166" i="5"/>
  <c r="U166" i="5"/>
  <c r="R166" i="5"/>
  <c r="S166" i="5"/>
  <c r="P166" i="5"/>
  <c r="N166" i="5"/>
  <c r="AJ164" i="5"/>
  <c r="AJ165" i="5"/>
  <c r="AU164" i="5"/>
  <c r="R164" i="5"/>
  <c r="S164" i="5"/>
  <c r="P164" i="5"/>
  <c r="N164" i="5"/>
  <c r="U164" i="5"/>
  <c r="U165" i="5"/>
  <c r="AJ161" i="5"/>
  <c r="AK161" i="5"/>
  <c r="AJ162" i="5"/>
  <c r="AK162" i="5"/>
  <c r="AJ163" i="5"/>
  <c r="AK163" i="5"/>
  <c r="AU161" i="5"/>
  <c r="R161" i="5"/>
  <c r="S161" i="5"/>
  <c r="P161" i="5"/>
  <c r="N161" i="5"/>
  <c r="U161" i="5"/>
  <c r="U162" i="5"/>
  <c r="U163" i="5"/>
  <c r="U168" i="5"/>
  <c r="U169" i="5"/>
  <c r="U170" i="5"/>
  <c r="U171" i="5"/>
  <c r="U172" i="5"/>
  <c r="U176" i="5"/>
  <c r="U180" i="5"/>
  <c r="U181" i="5"/>
  <c r="U182" i="5"/>
  <c r="U183" i="5"/>
  <c r="U184" i="5"/>
  <c r="U185" i="5"/>
  <c r="U186" i="5"/>
  <c r="U187" i="5"/>
  <c r="U189" i="5"/>
  <c r="U192" i="5"/>
  <c r="U193" i="5"/>
  <c r="U194" i="5"/>
  <c r="U195" i="5"/>
  <c r="U196" i="5"/>
  <c r="U197" i="5"/>
  <c r="U198" i="5"/>
  <c r="U199" i="5"/>
  <c r="U201" i="5"/>
  <c r="AJ159" i="5"/>
  <c r="AJ160" i="5"/>
  <c r="AJ158" i="5"/>
  <c r="AK158" i="5"/>
  <c r="AJ157" i="5"/>
  <c r="AK157" i="5"/>
  <c r="AU157" i="5"/>
  <c r="R157" i="5"/>
  <c r="S157" i="5"/>
  <c r="P157" i="5"/>
  <c r="N157" i="5"/>
  <c r="U160" i="5"/>
  <c r="U159" i="5"/>
  <c r="U158" i="5"/>
  <c r="U157" i="5"/>
  <c r="AJ154" i="5"/>
  <c r="AJ155" i="5"/>
  <c r="AK155" i="5"/>
  <c r="AJ156" i="5"/>
  <c r="AL154" i="5"/>
  <c r="AU154" i="5"/>
  <c r="R154" i="5"/>
  <c r="S154" i="5"/>
  <c r="P154" i="5"/>
  <c r="N154" i="5"/>
  <c r="U155" i="5"/>
  <c r="U154" i="5"/>
  <c r="AJ151" i="5"/>
  <c r="AK151" i="5"/>
  <c r="AJ152" i="5"/>
  <c r="AJ153" i="5"/>
  <c r="AK153" i="5"/>
  <c r="AU151" i="5"/>
  <c r="U153" i="5"/>
  <c r="R151" i="5"/>
  <c r="S151" i="5"/>
  <c r="P151" i="5"/>
  <c r="N151" i="5"/>
  <c r="U152" i="5"/>
  <c r="U151" i="5"/>
  <c r="AJ149" i="5"/>
  <c r="AJ150" i="5"/>
  <c r="AK150" i="5"/>
  <c r="AO149" i="5"/>
  <c r="AS149" i="5"/>
  <c r="AT149" i="5"/>
  <c r="AU149" i="5"/>
  <c r="U150" i="5"/>
  <c r="R149" i="5"/>
  <c r="S149" i="5"/>
  <c r="P149" i="5"/>
  <c r="N149" i="5"/>
  <c r="U149" i="5"/>
  <c r="AJ145" i="5"/>
  <c r="AJ146" i="5"/>
  <c r="AK146" i="5"/>
  <c r="AJ147" i="5"/>
  <c r="AK147" i="5"/>
  <c r="AU145" i="5"/>
  <c r="AJ148" i="5"/>
  <c r="AK148" i="5"/>
  <c r="U145" i="5"/>
  <c r="U148" i="5"/>
  <c r="U147" i="5"/>
  <c r="U146" i="5"/>
  <c r="R145" i="5"/>
  <c r="S145" i="5"/>
  <c r="P145" i="5"/>
  <c r="N145" i="5"/>
  <c r="AJ143" i="5"/>
  <c r="AJ144" i="5"/>
  <c r="AO143" i="5"/>
  <c r="AS143" i="5"/>
  <c r="AT143" i="5"/>
  <c r="AU143" i="5"/>
  <c r="U144" i="5"/>
  <c r="R143" i="5"/>
  <c r="S143" i="5"/>
  <c r="P143" i="5"/>
  <c r="N143" i="5"/>
  <c r="U143" i="5"/>
  <c r="AJ140" i="5"/>
  <c r="AK140" i="5"/>
  <c r="AJ141" i="5"/>
  <c r="AK141" i="5"/>
  <c r="AJ142" i="5"/>
  <c r="AK142" i="5"/>
  <c r="AU140" i="5"/>
  <c r="U141" i="5"/>
  <c r="U142" i="5"/>
  <c r="AJ42" i="5"/>
  <c r="AJ41" i="5"/>
  <c r="AK41" i="5"/>
  <c r="U42" i="5"/>
  <c r="R140" i="5"/>
  <c r="S140" i="5"/>
  <c r="P140" i="5"/>
  <c r="N140" i="5"/>
  <c r="U140" i="5"/>
  <c r="AJ139" i="5"/>
  <c r="U139" i="5"/>
  <c r="AJ138" i="5"/>
  <c r="AK138" i="5"/>
  <c r="AU138" i="5"/>
  <c r="U138" i="5"/>
  <c r="R138" i="5"/>
  <c r="S138" i="5"/>
  <c r="P138" i="5"/>
  <c r="N138" i="5"/>
  <c r="AJ136" i="5"/>
  <c r="AJ137" i="5"/>
  <c r="U137" i="5"/>
  <c r="AU136" i="5"/>
  <c r="U136" i="5"/>
  <c r="R136" i="5"/>
  <c r="S136" i="5"/>
  <c r="P136" i="5"/>
  <c r="N136" i="5"/>
  <c r="AJ135" i="5"/>
  <c r="AK135" i="5"/>
  <c r="U135" i="5"/>
  <c r="AO134" i="5"/>
  <c r="AS134" i="5"/>
  <c r="AT134" i="5"/>
  <c r="AU134" i="5"/>
  <c r="AJ134" i="5"/>
  <c r="AL134" i="5"/>
  <c r="AQ134" i="5"/>
  <c r="AR134" i="5"/>
  <c r="U134" i="5"/>
  <c r="R134" i="5"/>
  <c r="S134" i="5"/>
  <c r="P134" i="5"/>
  <c r="N134" i="5"/>
  <c r="AJ131" i="5"/>
  <c r="AJ132" i="5"/>
  <c r="AK132" i="5"/>
  <c r="AJ133" i="5"/>
  <c r="AK133" i="5"/>
  <c r="AU131" i="5"/>
  <c r="U132" i="5"/>
  <c r="U131" i="5"/>
  <c r="R131" i="5"/>
  <c r="S131" i="5"/>
  <c r="P131" i="5"/>
  <c r="N131" i="5"/>
  <c r="AJ129" i="5"/>
  <c r="AJ130" i="5"/>
  <c r="AK130" i="5"/>
  <c r="AU129" i="5"/>
  <c r="U130" i="5"/>
  <c r="U133" i="5"/>
  <c r="R129" i="5"/>
  <c r="S129" i="5"/>
  <c r="P129" i="5"/>
  <c r="N129" i="5"/>
  <c r="U129" i="5"/>
  <c r="AJ128" i="5"/>
  <c r="AK128" i="5"/>
  <c r="U128" i="5"/>
  <c r="AJ127" i="5"/>
  <c r="AO127" i="5"/>
  <c r="AS127" i="5"/>
  <c r="AT127" i="5"/>
  <c r="AU127" i="5"/>
  <c r="U127" i="5"/>
  <c r="R127" i="5"/>
  <c r="S127" i="5"/>
  <c r="P127" i="5"/>
  <c r="N127" i="5"/>
  <c r="AJ126" i="5"/>
  <c r="AK126" i="5"/>
  <c r="AJ125" i="5"/>
  <c r="AK125" i="5"/>
  <c r="U125" i="5"/>
  <c r="U126" i="5"/>
  <c r="AO125" i="5"/>
  <c r="AS125" i="5"/>
  <c r="AT125" i="5"/>
  <c r="AU125" i="5"/>
  <c r="R125" i="5"/>
  <c r="S125" i="5"/>
  <c r="P125" i="5"/>
  <c r="N125" i="5"/>
  <c r="AO124" i="5"/>
  <c r="AS124" i="5"/>
  <c r="AT124" i="5"/>
  <c r="AU124" i="5"/>
  <c r="AJ124" i="5"/>
  <c r="AK124" i="5"/>
  <c r="U124" i="5"/>
  <c r="R124" i="5"/>
  <c r="S124" i="5"/>
  <c r="P124" i="5"/>
  <c r="N124" i="5"/>
  <c r="AO122" i="5"/>
  <c r="AS122" i="5"/>
  <c r="AT122" i="5"/>
  <c r="AU122" i="5"/>
  <c r="AJ122" i="5"/>
  <c r="AL122" i="5"/>
  <c r="AM122" i="5"/>
  <c r="U122" i="5"/>
  <c r="R122" i="5"/>
  <c r="S122" i="5"/>
  <c r="P122" i="5"/>
  <c r="N122" i="5"/>
  <c r="AO121" i="5"/>
  <c r="AS121" i="5"/>
  <c r="AT121" i="5"/>
  <c r="AU121" i="5"/>
  <c r="AJ121" i="5"/>
  <c r="AK121" i="5"/>
  <c r="U121" i="5"/>
  <c r="R121" i="5"/>
  <c r="S121" i="5"/>
  <c r="P121" i="5"/>
  <c r="N121" i="5"/>
  <c r="AJ120" i="5"/>
  <c r="AK120" i="5"/>
  <c r="U120" i="5"/>
  <c r="AJ119" i="5"/>
  <c r="U119" i="5"/>
  <c r="AJ118" i="5"/>
  <c r="AU118" i="5"/>
  <c r="U118" i="5"/>
  <c r="R118" i="5"/>
  <c r="S118" i="5"/>
  <c r="P118" i="5"/>
  <c r="N118" i="5"/>
  <c r="AJ116" i="5"/>
  <c r="AK116" i="5"/>
  <c r="AJ117" i="5"/>
  <c r="AK117" i="5"/>
  <c r="AU116" i="5"/>
  <c r="U116" i="5"/>
  <c r="U117" i="5"/>
  <c r="R116" i="5"/>
  <c r="S116" i="5"/>
  <c r="P116" i="5"/>
  <c r="N116" i="5"/>
  <c r="AJ115" i="5"/>
  <c r="U115" i="5"/>
  <c r="AJ114" i="5"/>
  <c r="AK114" i="5"/>
  <c r="AU114" i="5"/>
  <c r="U114" i="5"/>
  <c r="R114" i="5"/>
  <c r="S114" i="5"/>
  <c r="P114" i="5"/>
  <c r="N114" i="5"/>
  <c r="AJ99" i="5"/>
  <c r="AK99" i="5"/>
  <c r="U99" i="5"/>
  <c r="AJ98" i="5"/>
  <c r="AK98" i="5"/>
  <c r="AO98" i="5"/>
  <c r="AS98" i="5"/>
  <c r="AT98" i="5"/>
  <c r="AU98" i="5"/>
  <c r="U98" i="5"/>
  <c r="R98" i="5"/>
  <c r="S98" i="5"/>
  <c r="P98" i="5"/>
  <c r="N98" i="5"/>
  <c r="AO111" i="5"/>
  <c r="AS111" i="5"/>
  <c r="AT111" i="5"/>
  <c r="AJ111" i="5"/>
  <c r="AJ112" i="5"/>
  <c r="AK112" i="5"/>
  <c r="AU111" i="5"/>
  <c r="AJ113" i="5"/>
  <c r="AK113" i="5"/>
  <c r="U111" i="5"/>
  <c r="U110" i="5"/>
  <c r="U45" i="5"/>
  <c r="U44" i="5"/>
  <c r="U43" i="5"/>
  <c r="U10" i="5"/>
  <c r="U113" i="5"/>
  <c r="U112" i="5"/>
  <c r="R111" i="5"/>
  <c r="S111" i="5"/>
  <c r="P111" i="5"/>
  <c r="N111" i="5"/>
  <c r="AJ110" i="5"/>
  <c r="AK110" i="5"/>
  <c r="AO109" i="5"/>
  <c r="AS109" i="5"/>
  <c r="AT109" i="5"/>
  <c r="AU109" i="5"/>
  <c r="AJ109" i="5"/>
  <c r="AK109" i="5"/>
  <c r="R109" i="5"/>
  <c r="S109" i="5"/>
  <c r="P109" i="5"/>
  <c r="N109" i="5"/>
  <c r="AO108" i="5"/>
  <c r="AS108" i="5"/>
  <c r="AT108" i="5"/>
  <c r="AU108" i="5"/>
  <c r="AJ108" i="5"/>
  <c r="AK108" i="5"/>
  <c r="U108" i="5"/>
  <c r="R108" i="5"/>
  <c r="S108" i="5"/>
  <c r="P108" i="5"/>
  <c r="N108" i="5"/>
  <c r="AJ105" i="5"/>
  <c r="AJ106" i="5"/>
  <c r="AK106" i="5"/>
  <c r="AJ107" i="5"/>
  <c r="AK107" i="5"/>
  <c r="AU105" i="5"/>
  <c r="AJ91" i="5"/>
  <c r="AK91" i="5"/>
  <c r="AJ92" i="5"/>
  <c r="AK92" i="5"/>
  <c r="AJ93" i="5"/>
  <c r="AK93" i="5"/>
  <c r="U105" i="5"/>
  <c r="R105" i="5"/>
  <c r="S105" i="5"/>
  <c r="P105" i="5"/>
  <c r="N105" i="5"/>
  <c r="AJ102" i="5"/>
  <c r="AJ103" i="5"/>
  <c r="AK103" i="5"/>
  <c r="AO102" i="5"/>
  <c r="AS102" i="5"/>
  <c r="AT102" i="5"/>
  <c r="AU102" i="5"/>
  <c r="AJ104" i="5"/>
  <c r="AK104" i="5"/>
  <c r="U104" i="5"/>
  <c r="U106" i="5"/>
  <c r="U107" i="5"/>
  <c r="U109" i="5"/>
  <c r="R102" i="5"/>
  <c r="S102" i="5"/>
  <c r="P102" i="5"/>
  <c r="N102" i="5"/>
  <c r="U102" i="5"/>
  <c r="AJ96" i="5"/>
  <c r="AK96" i="5"/>
  <c r="AJ97" i="5"/>
  <c r="AO96" i="5"/>
  <c r="AS96" i="5"/>
  <c r="AT96" i="5"/>
  <c r="U97" i="5"/>
  <c r="AU96" i="5"/>
  <c r="U96" i="5"/>
  <c r="R96" i="5"/>
  <c r="S96" i="5"/>
  <c r="P96" i="5"/>
  <c r="N96" i="5"/>
  <c r="AO94" i="5"/>
  <c r="AS94" i="5"/>
  <c r="AT94" i="5"/>
  <c r="AU94" i="5"/>
  <c r="AJ95" i="5"/>
  <c r="AK95" i="5"/>
  <c r="AJ94" i="5"/>
  <c r="AK94" i="5"/>
  <c r="R94" i="5"/>
  <c r="S94" i="5"/>
  <c r="P94" i="5"/>
  <c r="N94" i="5"/>
  <c r="U95" i="5"/>
  <c r="AU91" i="5"/>
  <c r="R91" i="5"/>
  <c r="S91" i="5"/>
  <c r="P91" i="5"/>
  <c r="N91" i="5"/>
  <c r="AJ90" i="5"/>
  <c r="AJ88" i="5"/>
  <c r="AK88" i="5"/>
  <c r="AJ89" i="5"/>
  <c r="AU88" i="5"/>
  <c r="R88" i="5"/>
  <c r="S88" i="5"/>
  <c r="P88" i="5"/>
  <c r="N88" i="5"/>
  <c r="AJ87" i="5"/>
  <c r="AO86" i="5"/>
  <c r="AS86" i="5"/>
  <c r="AT86" i="5"/>
  <c r="AU86" i="5"/>
  <c r="AJ86" i="5"/>
  <c r="R86" i="5"/>
  <c r="S86" i="5"/>
  <c r="P86" i="5"/>
  <c r="N86" i="5"/>
  <c r="AJ85" i="5"/>
  <c r="AK85" i="5"/>
  <c r="U85" i="5"/>
  <c r="AU84" i="5"/>
  <c r="AO84" i="5"/>
  <c r="AS84" i="5"/>
  <c r="AT84" i="5"/>
  <c r="AJ84" i="5"/>
  <c r="U84" i="5"/>
  <c r="R84" i="5"/>
  <c r="S84" i="5"/>
  <c r="P84" i="5"/>
  <c r="N84" i="5"/>
  <c r="AU83" i="5"/>
  <c r="AO83" i="5"/>
  <c r="AS83" i="5"/>
  <c r="AT83" i="5"/>
  <c r="AJ83" i="5"/>
  <c r="AL83" i="5"/>
  <c r="AM83" i="5"/>
  <c r="U83" i="5"/>
  <c r="R83" i="5"/>
  <c r="S83" i="5"/>
  <c r="P83" i="5"/>
  <c r="N83" i="5"/>
  <c r="AO78" i="5"/>
  <c r="AS78" i="5"/>
  <c r="AT78" i="5"/>
  <c r="AU78" i="5"/>
  <c r="AJ81" i="5"/>
  <c r="AO80" i="5"/>
  <c r="AJ80" i="5"/>
  <c r="AK80" i="5"/>
  <c r="AO82" i="5"/>
  <c r="AJ82" i="5"/>
  <c r="AK82" i="5"/>
  <c r="AO79" i="5"/>
  <c r="AJ79" i="5"/>
  <c r="AL79" i="5"/>
  <c r="AM79" i="5"/>
  <c r="AJ78" i="5"/>
  <c r="R78" i="5"/>
  <c r="S78" i="5"/>
  <c r="P78" i="5"/>
  <c r="N78" i="5"/>
  <c r="U82" i="5"/>
  <c r="U87" i="5"/>
  <c r="U88" i="5"/>
  <c r="U89" i="5"/>
  <c r="U90" i="5"/>
  <c r="U91" i="5"/>
  <c r="U92" i="5"/>
  <c r="U93" i="5"/>
  <c r="U78" i="5"/>
  <c r="U79" i="5"/>
  <c r="U80" i="5"/>
  <c r="U81" i="5"/>
  <c r="AU59" i="5"/>
  <c r="AQ59" i="5"/>
  <c r="AJ60" i="5"/>
  <c r="AK60" i="5"/>
  <c r="U60" i="5"/>
  <c r="AO59" i="5"/>
  <c r="AS59" i="5"/>
  <c r="AT59" i="5"/>
  <c r="AM59" i="5"/>
  <c r="AJ59" i="5"/>
  <c r="AK59" i="5"/>
  <c r="U59" i="5"/>
  <c r="R59" i="5"/>
  <c r="S59" i="5"/>
  <c r="P59" i="5"/>
  <c r="N59" i="5"/>
  <c r="AU57" i="5"/>
  <c r="AO57" i="5"/>
  <c r="AS57" i="5"/>
  <c r="AT57" i="5"/>
  <c r="AJ58" i="5"/>
  <c r="AK58" i="5"/>
  <c r="AJ57" i="5"/>
  <c r="AK57" i="5"/>
  <c r="U58" i="5"/>
  <c r="R57" i="5"/>
  <c r="S57" i="5"/>
  <c r="P57" i="5"/>
  <c r="N57" i="5"/>
  <c r="AU52" i="5"/>
  <c r="AO55" i="5"/>
  <c r="AO52" i="5"/>
  <c r="AS52" i="5"/>
  <c r="AT52" i="5"/>
  <c r="AJ51" i="5"/>
  <c r="AJ50" i="5"/>
  <c r="AJ56" i="5"/>
  <c r="AJ55" i="5"/>
  <c r="AK55" i="5"/>
  <c r="AJ54" i="5"/>
  <c r="AK54" i="5"/>
  <c r="AJ53" i="5"/>
  <c r="AJ52" i="5"/>
  <c r="AL52" i="5"/>
  <c r="AM52" i="5"/>
  <c r="R52" i="5"/>
  <c r="S52" i="5"/>
  <c r="P52" i="5"/>
  <c r="N52" i="5"/>
  <c r="U54" i="5"/>
  <c r="U55" i="5"/>
  <c r="U56" i="5"/>
  <c r="U57" i="5"/>
  <c r="AU49" i="5"/>
  <c r="AJ49" i="5"/>
  <c r="AK49" i="5"/>
  <c r="R49" i="5"/>
  <c r="S49" i="5"/>
  <c r="P49" i="5"/>
  <c r="N49" i="5"/>
  <c r="U49" i="5"/>
  <c r="U50" i="5"/>
  <c r="U51" i="5"/>
  <c r="U52" i="5"/>
  <c r="U53" i="5"/>
  <c r="AO45" i="5"/>
  <c r="AS45" i="5"/>
  <c r="AT45" i="5"/>
  <c r="AU45" i="5"/>
  <c r="AJ45" i="5"/>
  <c r="AK45" i="5"/>
  <c r="R45" i="5"/>
  <c r="S45" i="5"/>
  <c r="P45" i="5"/>
  <c r="N45" i="5"/>
  <c r="U46" i="5"/>
  <c r="AU43" i="5"/>
  <c r="AJ43" i="5"/>
  <c r="AN43" i="5"/>
  <c r="AO43" i="5"/>
  <c r="AS43" i="5"/>
  <c r="AT43" i="5"/>
  <c r="AL43" i="5"/>
  <c r="R43" i="5"/>
  <c r="S43" i="5"/>
  <c r="P43" i="5"/>
  <c r="N43" i="5"/>
  <c r="AU41" i="5"/>
  <c r="U41" i="5"/>
  <c r="R41" i="5"/>
  <c r="S41" i="5"/>
  <c r="N41" i="5"/>
  <c r="AU28" i="5"/>
  <c r="AM29" i="5"/>
  <c r="AO28" i="5"/>
  <c r="AS28" i="5"/>
  <c r="AT28" i="5"/>
  <c r="AJ28" i="5"/>
  <c r="AL28" i="5"/>
  <c r="AJ29" i="5"/>
  <c r="AN29" i="5"/>
  <c r="U29" i="5"/>
  <c r="U28" i="5"/>
  <c r="R28" i="5"/>
  <c r="S28" i="5"/>
  <c r="P28" i="5"/>
  <c r="AU23" i="5"/>
  <c r="AU26" i="5"/>
  <c r="AQ26" i="5"/>
  <c r="AR26" i="5"/>
  <c r="AJ27" i="5"/>
  <c r="AK27" i="5"/>
  <c r="AJ26" i="5"/>
  <c r="AK26" i="5"/>
  <c r="U27" i="5"/>
  <c r="R26" i="5"/>
  <c r="S26" i="5"/>
  <c r="P26" i="5"/>
  <c r="N26" i="5"/>
  <c r="U26" i="5"/>
  <c r="AQ23" i="5"/>
  <c r="AR23" i="5"/>
  <c r="AJ25" i="5"/>
  <c r="AK25" i="5"/>
  <c r="AJ24" i="5"/>
  <c r="AK24" i="5"/>
  <c r="AJ23" i="5"/>
  <c r="U25" i="5"/>
  <c r="U24" i="5"/>
  <c r="R23" i="5"/>
  <c r="S23" i="5"/>
  <c r="P23" i="5"/>
  <c r="N23" i="5"/>
  <c r="U23" i="5"/>
  <c r="AQ18" i="5"/>
  <c r="AR18" i="5"/>
  <c r="AU20" i="5"/>
  <c r="AJ22" i="5"/>
  <c r="AK22" i="5"/>
  <c r="AJ21" i="5"/>
  <c r="AK21" i="5"/>
  <c r="AJ20" i="5"/>
  <c r="AK20" i="5"/>
  <c r="R20" i="5"/>
  <c r="S20" i="5"/>
  <c r="P20" i="5"/>
  <c r="N20" i="5"/>
  <c r="U22" i="5"/>
  <c r="U21" i="5"/>
  <c r="U20" i="5"/>
  <c r="AJ19" i="5"/>
  <c r="AJ18" i="5"/>
  <c r="U19" i="5"/>
  <c r="AU18" i="5"/>
  <c r="AM18" i="5"/>
  <c r="R18" i="5"/>
  <c r="S18" i="5"/>
  <c r="P18" i="5"/>
  <c r="N18" i="5"/>
  <c r="AU16" i="5"/>
  <c r="AT17" i="5"/>
  <c r="AQ16" i="5"/>
  <c r="AR16" i="5"/>
  <c r="AM16" i="5"/>
  <c r="AJ17" i="5"/>
  <c r="AK17" i="5"/>
  <c r="AJ16" i="5"/>
  <c r="R16" i="5"/>
  <c r="S16" i="5"/>
  <c r="P16" i="5"/>
  <c r="N16" i="5"/>
  <c r="U17" i="5"/>
  <c r="U16" i="5"/>
  <c r="AO11" i="5"/>
  <c r="AS11" i="5"/>
  <c r="AT11" i="5"/>
  <c r="AX11" i="5"/>
  <c r="AU13" i="5"/>
  <c r="AU11" i="5"/>
  <c r="AT15" i="5"/>
  <c r="AT14" i="5"/>
  <c r="AT12" i="5"/>
  <c r="AJ15" i="5"/>
  <c r="AJ14" i="5"/>
  <c r="AK14" i="5"/>
  <c r="AJ13" i="5"/>
  <c r="AK12" i="5"/>
  <c r="U15" i="5"/>
  <c r="U12" i="5"/>
  <c r="U14" i="5"/>
  <c r="R13" i="5"/>
  <c r="S13" i="5"/>
  <c r="P13" i="5"/>
  <c r="N13" i="5"/>
  <c r="U13" i="5"/>
  <c r="U11" i="5"/>
  <c r="R11" i="5"/>
  <c r="S11" i="5"/>
  <c r="P11" i="5"/>
  <c r="P10" i="5"/>
  <c r="L6" i="3"/>
  <c r="J3" i="3"/>
  <c r="K3" i="3"/>
  <c r="L3" i="3"/>
  <c r="M3" i="3"/>
  <c r="N3" i="3"/>
  <c r="J4" i="3"/>
  <c r="K4" i="3"/>
  <c r="L4" i="3"/>
  <c r="M4" i="3"/>
  <c r="N4" i="3"/>
  <c r="J5" i="3"/>
  <c r="K5" i="3"/>
  <c r="L5" i="3"/>
  <c r="M5" i="3"/>
  <c r="N5" i="3"/>
  <c r="J6" i="3"/>
  <c r="K6" i="3"/>
  <c r="M6" i="3"/>
  <c r="N6" i="3"/>
  <c r="J7" i="3"/>
  <c r="K7" i="3"/>
  <c r="L7" i="3"/>
  <c r="M7" i="3"/>
  <c r="N7" i="3"/>
  <c r="AK171" i="5"/>
  <c r="AN245" i="5"/>
  <c r="AO245" i="5"/>
  <c r="AS245" i="5"/>
  <c r="AT245" i="5"/>
  <c r="AK241" i="5"/>
  <c r="AK270" i="5"/>
  <c r="AK205" i="5"/>
  <c r="AK255" i="5"/>
  <c r="AN220" i="5"/>
  <c r="AO220" i="5"/>
  <c r="AS220" i="5"/>
  <c r="AT220" i="5"/>
  <c r="AK232" i="5"/>
  <c r="AK264" i="5"/>
  <c r="AN251" i="5"/>
  <c r="AO251" i="5"/>
  <c r="AS251" i="5"/>
  <c r="AT251" i="5"/>
  <c r="AL226" i="5"/>
  <c r="AM226" i="5"/>
  <c r="AM134" i="5"/>
  <c r="AK134" i="5"/>
  <c r="AO29" i="5"/>
  <c r="AL125" i="5"/>
  <c r="AM125" i="5"/>
  <c r="AK127" i="5"/>
  <c r="AL127" i="5"/>
  <c r="AL198" i="5"/>
  <c r="AM198" i="5"/>
  <c r="AK245" i="5"/>
  <c r="AN22" i="10"/>
  <c r="AO22" i="10"/>
  <c r="AS22" i="10"/>
  <c r="AV22" i="10"/>
  <c r="AK22" i="10"/>
  <c r="AK24" i="10"/>
  <c r="AL124" i="5"/>
  <c r="AM124" i="5"/>
  <c r="AL164" i="5"/>
  <c r="AM164" i="5"/>
  <c r="AK251" i="5"/>
  <c r="AK10" i="5"/>
  <c r="AO10" i="5"/>
  <c r="AS10" i="5"/>
  <c r="AT10" i="5"/>
  <c r="AL20" i="5"/>
  <c r="AQ20" i="5"/>
  <c r="AK84" i="5"/>
  <c r="AL84" i="5"/>
  <c r="AK28" i="5"/>
  <c r="AL82" i="5"/>
  <c r="AM82" i="5"/>
  <c r="AL94" i="5"/>
  <c r="AQ94" i="5"/>
  <c r="AR94" i="5"/>
  <c r="AL121" i="5"/>
  <c r="AK129" i="5"/>
  <c r="AL129" i="5"/>
  <c r="AQ129" i="5"/>
  <c r="AR129" i="5"/>
  <c r="AK143" i="5"/>
  <c r="AK190" i="5"/>
  <c r="AK262" i="5"/>
  <c r="AL262" i="5"/>
  <c r="AO45" i="10"/>
  <c r="AS45" i="10"/>
  <c r="AV45" i="10"/>
  <c r="AT45" i="10"/>
  <c r="AK83" i="5"/>
  <c r="AK86" i="5"/>
  <c r="AK105" i="5"/>
  <c r="AK136" i="5"/>
  <c r="AL145" i="5"/>
  <c r="AK194" i="5"/>
  <c r="AL249" i="5"/>
  <c r="AL49" i="5"/>
  <c r="AL109" i="5"/>
  <c r="AK122" i="5"/>
  <c r="AL166" i="5"/>
  <c r="AM166" i="5"/>
  <c r="AL175" i="5"/>
  <c r="AQ175" i="5"/>
  <c r="AK200" i="5"/>
  <c r="AK220" i="5"/>
  <c r="AL220" i="5"/>
  <c r="AQ220" i="5"/>
  <c r="AR220" i="5"/>
  <c r="AL232" i="5"/>
  <c r="AK293" i="5"/>
  <c r="AK149" i="5"/>
  <c r="AK263" i="5"/>
  <c r="AN161" i="5"/>
  <c r="AO161" i="5"/>
  <c r="AS161" i="5"/>
  <c r="AT161" i="5"/>
  <c r="AK164" i="5"/>
  <c r="AN91" i="5"/>
  <c r="AO91" i="5"/>
  <c r="AS91" i="5"/>
  <c r="AT91" i="5"/>
  <c r="AK160" i="5"/>
  <c r="AR51" i="10"/>
  <c r="AM51" i="10"/>
  <c r="AK291" i="5"/>
  <c r="AK36" i="10"/>
  <c r="AK45" i="10"/>
  <c r="AK51" i="10"/>
  <c r="AN53" i="10"/>
  <c r="AO53" i="10"/>
  <c r="AS53" i="10"/>
  <c r="AN21" i="10"/>
  <c r="AO21" i="10"/>
  <c r="AS21" i="10"/>
  <c r="AV21" i="10"/>
  <c r="AT21" i="10"/>
  <c r="AN26" i="10"/>
  <c r="AO26" i="10"/>
  <c r="AS26" i="10"/>
  <c r="AV26" i="10"/>
  <c r="AX26" i="10"/>
  <c r="AN43" i="10"/>
  <c r="AO43" i="10"/>
  <c r="AS43" i="10"/>
  <c r="AV43" i="10"/>
  <c r="AM11" i="10"/>
  <c r="AK12" i="10"/>
  <c r="AQ226" i="5"/>
  <c r="AK19" i="5"/>
  <c r="AK43" i="5"/>
  <c r="AK118" i="5"/>
  <c r="AK167" i="5"/>
  <c r="AN166" i="5"/>
  <c r="AO166" i="5"/>
  <c r="AS166" i="5"/>
  <c r="AT166" i="5"/>
  <c r="AK174" i="5"/>
  <c r="AN173" i="5"/>
  <c r="AO173" i="5"/>
  <c r="AS173" i="5"/>
  <c r="AT173" i="5"/>
  <c r="AK183" i="5"/>
  <c r="AN180" i="5"/>
  <c r="AO180" i="5"/>
  <c r="AS180" i="5"/>
  <c r="AT180" i="5"/>
  <c r="AK208" i="5"/>
  <c r="AK243" i="5"/>
  <c r="AK154" i="5"/>
  <c r="AK217" i="5"/>
  <c r="AR27" i="10"/>
  <c r="AQ50" i="10"/>
  <c r="AV50" i="10"/>
  <c r="AM50" i="10"/>
  <c r="AT53" i="10"/>
  <c r="AR48" i="10"/>
  <c r="AK52" i="10"/>
  <c r="AK54" i="10"/>
  <c r="AK30" i="10"/>
  <c r="AV31" i="10"/>
  <c r="AX31" i="10"/>
  <c r="AR36" i="10"/>
  <c r="AV37" i="10"/>
  <c r="AX37" i="10"/>
  <c r="AR45" i="10"/>
  <c r="AN15" i="10"/>
  <c r="AO15" i="10"/>
  <c r="AS15" i="10"/>
  <c r="AR24" i="10"/>
  <c r="AR40" i="10"/>
  <c r="AQ83" i="5"/>
  <c r="AM262" i="5"/>
  <c r="AQ262" i="5"/>
  <c r="AR262" i="5"/>
  <c r="AM94" i="5"/>
  <c r="AM245" i="5"/>
  <c r="AQ245" i="5"/>
  <c r="AR245" i="5"/>
  <c r="AQ198" i="5"/>
  <c r="AR198" i="5"/>
  <c r="AM20" i="5"/>
  <c r="AQ164" i="5"/>
  <c r="AR164" i="5"/>
  <c r="AQ124" i="5"/>
  <c r="AV124" i="5"/>
  <c r="AM175" i="5"/>
  <c r="AT26" i="10"/>
  <c r="AV226" i="5"/>
  <c r="AX226" i="5"/>
  <c r="AR226" i="5"/>
  <c r="AR50" i="10"/>
  <c r="AW37" i="10"/>
  <c r="AW26" i="10"/>
  <c r="AR20" i="5"/>
  <c r="AV198" i="5"/>
  <c r="AW198" i="5"/>
  <c r="AR124" i="5"/>
  <c r="AR253" i="5"/>
  <c r="AV83" i="5"/>
  <c r="AW83" i="5"/>
  <c r="AR83" i="5"/>
  <c r="AR175" i="5"/>
  <c r="AW50" i="10"/>
  <c r="AX50" i="10"/>
  <c r="AX22" i="10"/>
  <c r="AW22" i="10"/>
  <c r="AT32" i="10"/>
  <c r="AV32" i="10"/>
  <c r="AT36" i="10"/>
  <c r="AV36" i="10"/>
  <c r="AX39" i="10"/>
  <c r="AW39" i="10"/>
  <c r="AV15" i="10"/>
  <c r="AW15" i="10"/>
  <c r="AT15" i="10"/>
  <c r="AX15" i="10"/>
  <c r="AW21" i="10"/>
  <c r="AX21" i="10"/>
  <c r="AM186" i="5"/>
  <c r="AQ186" i="5"/>
  <c r="AR186" i="5"/>
  <c r="AV24" i="10"/>
  <c r="AT24" i="10"/>
  <c r="AV11" i="10"/>
  <c r="AW11" i="10"/>
  <c r="AR11" i="10"/>
  <c r="AV48" i="10"/>
  <c r="AT48" i="10"/>
  <c r="AX43" i="10"/>
  <c r="AW43" i="10"/>
  <c r="AX45" i="10"/>
  <c r="AW45" i="10"/>
  <c r="AT27" i="10"/>
  <c r="AV27" i="10"/>
  <c r="AT51" i="10"/>
  <c r="AV51" i="10"/>
  <c r="AT52" i="10"/>
  <c r="AV52" i="10"/>
  <c r="AT54" i="10"/>
  <c r="AV54" i="10"/>
  <c r="AV13" i="10"/>
  <c r="AW13" i="10"/>
  <c r="AT13" i="10"/>
  <c r="AX13" i="10"/>
  <c r="AW63" i="11"/>
  <c r="AX63" i="11"/>
  <c r="AW134" i="11"/>
  <c r="AX134" i="11"/>
  <c r="AT227" i="11"/>
  <c r="AV227" i="11"/>
  <c r="AK35" i="10"/>
  <c r="AN34" i="10"/>
  <c r="AO34" i="10"/>
  <c r="AS34" i="10"/>
  <c r="AR39" i="10"/>
  <c r="AK40" i="10"/>
  <c r="AN40" i="10"/>
  <c r="AO40" i="10"/>
  <c r="AS40" i="10"/>
  <c r="AV53" i="10"/>
  <c r="AL295" i="5"/>
  <c r="AN249" i="5"/>
  <c r="AO249" i="5"/>
  <c r="AS249" i="5"/>
  <c r="AT249" i="5"/>
  <c r="AK145" i="5"/>
  <c r="AN145" i="5"/>
  <c r="AO145" i="5"/>
  <c r="AS145" i="5"/>
  <c r="AT145" i="5"/>
  <c r="AX10" i="11"/>
  <c r="AR63" i="11"/>
  <c r="AT10" i="11"/>
  <c r="AV245" i="11"/>
  <c r="AT245" i="11"/>
  <c r="AN23" i="5"/>
  <c r="AO23" i="5"/>
  <c r="AS23" i="5"/>
  <c r="AV23" i="5"/>
  <c r="AW23" i="5"/>
  <c r="AK23" i="5"/>
  <c r="AN164" i="5"/>
  <c r="AO164" i="5"/>
  <c r="AS164" i="5"/>
  <c r="AT164" i="5"/>
  <c r="AK165" i="5"/>
  <c r="AN265" i="5"/>
  <c r="AO265" i="5"/>
  <c r="AS265" i="5"/>
  <c r="AT265" i="5"/>
  <c r="AK236" i="5"/>
  <c r="AL236" i="5"/>
  <c r="AT253" i="11"/>
  <c r="AV253" i="11"/>
  <c r="AK48" i="10"/>
  <c r="AL234" i="5"/>
  <c r="AW31" i="10"/>
  <c r="AT43" i="10"/>
  <c r="AN28" i="10"/>
  <c r="AO28" i="10"/>
  <c r="AN42" i="10"/>
  <c r="AO42" i="10"/>
  <c r="AS42" i="10"/>
  <c r="AK79" i="5"/>
  <c r="AL149" i="5"/>
  <c r="AL222" i="5"/>
  <c r="AK11" i="5"/>
  <c r="AL11" i="5"/>
  <c r="AM11" i="5"/>
  <c r="AW150" i="11"/>
  <c r="AW168" i="11"/>
  <c r="AX225" i="11"/>
  <c r="AV198" i="11"/>
  <c r="AT249" i="11"/>
  <c r="AX179" i="11"/>
  <c r="AV131" i="11"/>
  <c r="AR209" i="11"/>
  <c r="AV209" i="11"/>
  <c r="AR179" i="11"/>
  <c r="AV56" i="10"/>
  <c r="AL192" i="5"/>
  <c r="AQ192" i="5"/>
  <c r="AL190" i="5"/>
  <c r="AQ125" i="5"/>
  <c r="AR125" i="5"/>
  <c r="AM129" i="5"/>
  <c r="AM253" i="5"/>
  <c r="AT22" i="10"/>
  <c r="AV10" i="10"/>
  <c r="AL216" i="5"/>
  <c r="AQ216" i="5"/>
  <c r="AR216" i="5"/>
  <c r="AL298" i="5"/>
  <c r="AM298" i="5"/>
  <c r="AN49" i="5"/>
  <c r="AO49" i="5"/>
  <c r="AS49" i="5"/>
  <c r="AX198" i="5"/>
  <c r="AX83" i="5"/>
  <c r="AQ122" i="5"/>
  <c r="AQ52" i="5"/>
  <c r="AR52" i="5"/>
  <c r="AV220" i="5"/>
  <c r="AN129" i="5"/>
  <c r="AO129" i="5"/>
  <c r="AS129" i="5"/>
  <c r="AT129" i="5"/>
  <c r="AL267" i="5"/>
  <c r="AM267" i="5"/>
  <c r="AK253" i="5"/>
  <c r="AK52" i="5"/>
  <c r="AL161" i="5"/>
  <c r="AL273" i="5"/>
  <c r="AK173" i="5"/>
  <c r="AN118" i="5"/>
  <c r="AO118" i="5"/>
  <c r="AS118" i="5"/>
  <c r="AT118" i="5"/>
  <c r="AK201" i="5"/>
  <c r="AN200" i="5"/>
  <c r="AO200" i="5"/>
  <c r="AS200" i="5"/>
  <c r="AL205" i="5"/>
  <c r="AM205" i="5"/>
  <c r="AK214" i="5"/>
  <c r="AL214" i="5"/>
  <c r="AQ214" i="5"/>
  <c r="AR214" i="5"/>
  <c r="AN214" i="5"/>
  <c r="AO214" i="5"/>
  <c r="AS214" i="5"/>
  <c r="AT214" i="5"/>
  <c r="AK269" i="5"/>
  <c r="AL269" i="5"/>
  <c r="AQ269" i="5"/>
  <c r="AK11" i="10"/>
  <c r="AV116" i="11"/>
  <c r="AV143" i="11"/>
  <c r="AT150" i="11"/>
  <c r="AV230" i="11"/>
  <c r="AQ222" i="5"/>
  <c r="AR222" i="5"/>
  <c r="AM222" i="5"/>
  <c r="AM271" i="5"/>
  <c r="AQ271" i="5"/>
  <c r="AV164" i="5"/>
  <c r="AX164" i="5"/>
  <c r="AM192" i="5"/>
  <c r="AQ109" i="5"/>
  <c r="AM109" i="5"/>
  <c r="AM49" i="5"/>
  <c r="AQ49" i="5"/>
  <c r="AR49" i="5"/>
  <c r="AQ121" i="5"/>
  <c r="AM121" i="5"/>
  <c r="AM127" i="5"/>
  <c r="AQ127" i="5"/>
  <c r="AM173" i="5"/>
  <c r="AQ173" i="5"/>
  <c r="AR173" i="5"/>
  <c r="AN13" i="5"/>
  <c r="AO13" i="5"/>
  <c r="AS13" i="5"/>
  <c r="AT13" i="5"/>
  <c r="AX13" i="5"/>
  <c r="AK13" i="5"/>
  <c r="AK15" i="5"/>
  <c r="AL13" i="5"/>
  <c r="AQ13" i="5"/>
  <c r="AR13" i="5"/>
  <c r="AL53" i="5"/>
  <c r="AM53" i="5"/>
  <c r="AK53" i="5"/>
  <c r="AK87" i="5"/>
  <c r="AL86" i="5"/>
  <c r="AK42" i="5"/>
  <c r="AN41" i="5"/>
  <c r="AO41" i="5"/>
  <c r="AS41" i="5"/>
  <c r="AT41" i="5"/>
  <c r="AK156" i="5"/>
  <c r="AN154" i="5"/>
  <c r="AO154" i="5"/>
  <c r="AS154" i="5"/>
  <c r="AT154" i="5"/>
  <c r="AK159" i="5"/>
  <c r="AL157" i="5"/>
  <c r="AM157" i="5"/>
  <c r="AK172" i="5"/>
  <c r="AN171" i="5"/>
  <c r="AO171" i="5"/>
  <c r="AS171" i="5"/>
  <c r="AT171" i="5"/>
  <c r="AK180" i="5"/>
  <c r="AL180" i="5"/>
  <c r="AK207" i="5"/>
  <c r="AL207" i="5"/>
  <c r="AQ207" i="5"/>
  <c r="AK213" i="5"/>
  <c r="AL211" i="5"/>
  <c r="AN224" i="5"/>
  <c r="AO224" i="5"/>
  <c r="AS224" i="5"/>
  <c r="AT224" i="5"/>
  <c r="AL224" i="5"/>
  <c r="AQ224" i="5"/>
  <c r="AR224" i="5"/>
  <c r="AK224" i="5"/>
  <c r="AK244" i="5"/>
  <c r="AL243" i="5"/>
  <c r="AN243" i="5"/>
  <c r="AO243" i="5"/>
  <c r="AS243" i="5"/>
  <c r="AT243" i="5"/>
  <c r="AN263" i="5"/>
  <c r="AO263" i="5"/>
  <c r="AS263" i="5"/>
  <c r="AT263" i="5"/>
  <c r="AL263" i="5"/>
  <c r="AM263" i="5"/>
  <c r="AK292" i="5"/>
  <c r="AL291" i="5"/>
  <c r="AN291" i="5"/>
  <c r="AO291" i="5"/>
  <c r="AS291" i="5"/>
  <c r="AT291" i="5"/>
  <c r="AQ39" i="5"/>
  <c r="AV39" i="5"/>
  <c r="AN39" i="5"/>
  <c r="AO39" i="5"/>
  <c r="AS39" i="5"/>
  <c r="AT39" i="5"/>
  <c r="AM39" i="5"/>
  <c r="AK31" i="5"/>
  <c r="AL31" i="5"/>
  <c r="AK33" i="5"/>
  <c r="AL33" i="5"/>
  <c r="AK35" i="5"/>
  <c r="AL35" i="5"/>
  <c r="AK40" i="5"/>
  <c r="AL40" i="5"/>
  <c r="AV10" i="5"/>
  <c r="AM289" i="5"/>
  <c r="AQ289" i="5"/>
  <c r="AR289" i="5"/>
  <c r="AQ282" i="5"/>
  <c r="AM282" i="5"/>
  <c r="AK284" i="5"/>
  <c r="AL284" i="5"/>
  <c r="AQ284" i="5"/>
  <c r="AK288" i="5"/>
  <c r="AL288" i="5"/>
  <c r="AW226" i="5"/>
  <c r="AV175" i="5"/>
  <c r="AV125" i="5"/>
  <c r="AV20" i="5"/>
  <c r="AQ205" i="5"/>
  <c r="AQ166" i="5"/>
  <c r="AM200" i="5"/>
  <c r="AV245" i="5"/>
  <c r="AX245" i="5"/>
  <c r="AK271" i="5"/>
  <c r="AN216" i="5"/>
  <c r="AO216" i="5"/>
  <c r="AS216" i="5"/>
  <c r="AT216" i="5"/>
  <c r="AN207" i="5"/>
  <c r="AO207" i="5"/>
  <c r="AS207" i="5"/>
  <c r="AT207" i="5"/>
  <c r="AK222" i="5"/>
  <c r="AN53" i="5"/>
  <c r="AO53" i="5"/>
  <c r="AL114" i="5"/>
  <c r="AL275" i="5"/>
  <c r="AL238" i="5"/>
  <c r="AL91" i="5"/>
  <c r="AL57" i="5"/>
  <c r="AM149" i="5"/>
  <c r="AQ149" i="5"/>
  <c r="AR149" i="5"/>
  <c r="AQ84" i="5"/>
  <c r="AR84" i="5"/>
  <c r="AM84" i="5"/>
  <c r="AL258" i="5"/>
  <c r="AL171" i="5"/>
  <c r="AM171" i="5"/>
  <c r="AL260" i="5"/>
  <c r="AN18" i="5"/>
  <c r="AO18" i="5" s="1"/>
  <c r="AS18" i="5" s="1"/>
  <c r="AK18" i="5"/>
  <c r="AK78" i="5"/>
  <c r="AL78" i="5"/>
  <c r="AK89" i="5"/>
  <c r="AL88" i="5"/>
  <c r="AL131" i="5"/>
  <c r="AQ131" i="5"/>
  <c r="AR131" i="5"/>
  <c r="AK131" i="5"/>
  <c r="AQ34" i="5"/>
  <c r="AN34" i="5"/>
  <c r="AO34" i="5"/>
  <c r="AS34" i="5"/>
  <c r="AT34" i="5"/>
  <c r="AM34" i="5"/>
  <c r="AV94" i="5"/>
  <c r="AW94" i="5"/>
  <c r="AV134" i="5"/>
  <c r="AK30" i="5"/>
  <c r="AL30" i="5"/>
  <c r="AK283" i="5"/>
  <c r="AL283" i="5"/>
  <c r="AQ283" i="5"/>
  <c r="AL47" i="5"/>
  <c r="AK47" i="5"/>
  <c r="AL290" i="5"/>
  <c r="AM290" i="5"/>
  <c r="AX253" i="5"/>
  <c r="AW253" i="5"/>
  <c r="AX94" i="5"/>
  <c r="AT49" i="5"/>
  <c r="AW124" i="5"/>
  <c r="AX124" i="5"/>
  <c r="AW245" i="5"/>
  <c r="AV216" i="5"/>
  <c r="AV222" i="5"/>
  <c r="AQ11" i="5"/>
  <c r="AQ232" i="5"/>
  <c r="AM232" i="5"/>
  <c r="AM249" i="5"/>
  <c r="AQ249" i="5"/>
  <c r="AQ161" i="5"/>
  <c r="AM161" i="5"/>
  <c r="AQ154" i="5"/>
  <c r="AM154" i="5"/>
  <c r="AQ43" i="5"/>
  <c r="AM43" i="5"/>
  <c r="AK81" i="5"/>
  <c r="AL80" i="5"/>
  <c r="AM80" i="5"/>
  <c r="AK90" i="5"/>
  <c r="AN88" i="5"/>
  <c r="AO88" i="5"/>
  <c r="AS88" i="5"/>
  <c r="AT88" i="5"/>
  <c r="AL96" i="5"/>
  <c r="AK97" i="5"/>
  <c r="AL102" i="5"/>
  <c r="AK102" i="5"/>
  <c r="AK115" i="5"/>
  <c r="AN114" i="5"/>
  <c r="AO114" i="5"/>
  <c r="AS114" i="5"/>
  <c r="AT114" i="5"/>
  <c r="AK139" i="5"/>
  <c r="AN138" i="5"/>
  <c r="AO138" i="5"/>
  <c r="AS138" i="5"/>
  <c r="AT138" i="5"/>
  <c r="AL138" i="5"/>
  <c r="AL140" i="5"/>
  <c r="AN140" i="5"/>
  <c r="AO140" i="5"/>
  <c r="AS140" i="5"/>
  <c r="AT140" i="5"/>
  <c r="AK144" i="5"/>
  <c r="AL143" i="5"/>
  <c r="AK152" i="5"/>
  <c r="AL151" i="5"/>
  <c r="AN151" i="5"/>
  <c r="AO151" i="5"/>
  <c r="AS151" i="5"/>
  <c r="AT151" i="5"/>
  <c r="AK247" i="5"/>
  <c r="AL247" i="5"/>
  <c r="AK252" i="5"/>
  <c r="AL251" i="5"/>
  <c r="AK279" i="5"/>
  <c r="AL277" i="5"/>
  <c r="AK294" i="5"/>
  <c r="AL293" i="5"/>
  <c r="AN32" i="5"/>
  <c r="AO32" i="5"/>
  <c r="AS32" i="5"/>
  <c r="AT32" i="5"/>
  <c r="AM32" i="5"/>
  <c r="AQ32" i="5"/>
  <c r="AM284" i="5"/>
  <c r="AL36" i="5"/>
  <c r="AK36" i="5"/>
  <c r="AQ100" i="5"/>
  <c r="AM100" i="5"/>
  <c r="AQ265" i="5"/>
  <c r="AM265" i="5"/>
  <c r="AQ236" i="5"/>
  <c r="AM236" i="5"/>
  <c r="AV262" i="5"/>
  <c r="AV52" i="5"/>
  <c r="AV173" i="5"/>
  <c r="AV214" i="5"/>
  <c r="AQ267" i="5"/>
  <c r="AQ171" i="5"/>
  <c r="AN157" i="5"/>
  <c r="AO157" i="5"/>
  <c r="AS157" i="5"/>
  <c r="AT157" i="5"/>
  <c r="AN293" i="5"/>
  <c r="AO293" i="5"/>
  <c r="AS293" i="5"/>
  <c r="AT293" i="5"/>
  <c r="AL41" i="5"/>
  <c r="AL108" i="5"/>
  <c r="AL45" i="5"/>
  <c r="AN26" i="5"/>
  <c r="AO26" i="5"/>
  <c r="AS26" i="5"/>
  <c r="AT26" i="5"/>
  <c r="AL280" i="5"/>
  <c r="AQ263" i="5"/>
  <c r="AQ230" i="5"/>
  <c r="AM230" i="5"/>
  <c r="AQ145" i="5"/>
  <c r="AM145" i="5"/>
  <c r="AN21" i="5"/>
  <c r="AO21" i="5"/>
  <c r="AN131" i="5"/>
  <c r="AO131" i="5"/>
  <c r="AS131" i="5"/>
  <c r="AT131" i="5"/>
  <c r="AR209" i="5"/>
  <c r="AK29" i="5"/>
  <c r="AL98" i="5"/>
  <c r="AL241" i="5"/>
  <c r="AN16" i="5"/>
  <c r="AO16" i="5"/>
  <c r="AS16" i="5"/>
  <c r="AK16" i="5"/>
  <c r="AM28" i="5"/>
  <c r="AQ28" i="5"/>
  <c r="AL55" i="5"/>
  <c r="AM55" i="5"/>
  <c r="AK56" i="5"/>
  <c r="AR59" i="5"/>
  <c r="AV59" i="5"/>
  <c r="AL105" i="5"/>
  <c r="AN105" i="5"/>
  <c r="AO105" i="5"/>
  <c r="AS105" i="5"/>
  <c r="AT105" i="5"/>
  <c r="AK111" i="5"/>
  <c r="AL111" i="5"/>
  <c r="AL116" i="5"/>
  <c r="AN116" i="5"/>
  <c r="AO116" i="5"/>
  <c r="AS116" i="5"/>
  <c r="AT116" i="5"/>
  <c r="AK119" i="5"/>
  <c r="AL118" i="5"/>
  <c r="AK137" i="5"/>
  <c r="AL136" i="5"/>
  <c r="AQ136" i="5"/>
  <c r="AN136" i="5"/>
  <c r="AO136" i="5"/>
  <c r="AS136" i="5"/>
  <c r="AT136" i="5"/>
  <c r="AN168" i="5"/>
  <c r="AO168" i="5"/>
  <c r="AS168" i="5"/>
  <c r="AT168" i="5"/>
  <c r="AL168" i="5"/>
  <c r="AL177" i="5"/>
  <c r="AN177" i="5"/>
  <c r="AO177" i="5"/>
  <c r="AS177" i="5"/>
  <c r="AT177" i="5"/>
  <c r="AK188" i="5"/>
  <c r="AN186" i="5"/>
  <c r="AO186" i="5"/>
  <c r="AS186" i="5"/>
  <c r="AT186" i="5"/>
  <c r="AK195" i="5"/>
  <c r="AL194" i="5"/>
  <c r="AK209" i="5"/>
  <c r="AN209" i="5"/>
  <c r="AO209" i="5"/>
  <c r="AS209" i="5"/>
  <c r="AT209" i="5"/>
  <c r="AL228" i="5"/>
  <c r="AK228" i="5"/>
  <c r="AK256" i="5"/>
  <c r="AL255" i="5"/>
  <c r="AR39" i="5"/>
  <c r="AL38" i="5"/>
  <c r="AK38" i="5"/>
  <c r="AL203" i="5"/>
  <c r="AK203" i="5"/>
  <c r="AM283" i="5"/>
  <c r="AK287" i="5"/>
  <c r="AL287" i="5"/>
  <c r="AK285" i="5"/>
  <c r="AL285" i="5"/>
  <c r="AQ290" i="5"/>
  <c r="AQ37" i="5"/>
  <c r="AN37" i="5"/>
  <c r="AO37" i="5"/>
  <c r="AS37" i="5"/>
  <c r="AT37" i="5"/>
  <c r="AM37" i="5"/>
  <c r="AV289" i="5"/>
  <c r="AK286" i="5"/>
  <c r="AL286" i="5"/>
  <c r="AV269" i="5"/>
  <c r="AR269" i="5"/>
  <c r="AX220" i="5"/>
  <c r="AW220" i="5"/>
  <c r="AW253" i="11"/>
  <c r="AX253" i="11"/>
  <c r="AW227" i="11"/>
  <c r="AX227" i="11"/>
  <c r="AW54" i="10"/>
  <c r="AX54" i="10"/>
  <c r="AX51" i="10"/>
  <c r="AW51" i="10"/>
  <c r="AX36" i="10"/>
  <c r="AW36" i="10"/>
  <c r="AT23" i="5"/>
  <c r="AQ157" i="5"/>
  <c r="AV149" i="5"/>
  <c r="AW164" i="5"/>
  <c r="AV13" i="5"/>
  <c r="AW13" i="5"/>
  <c r="AX143" i="11"/>
  <c r="AW143" i="11"/>
  <c r="AQ273" i="5"/>
  <c r="AM273" i="5"/>
  <c r="AX56" i="10"/>
  <c r="AW56" i="10"/>
  <c r="AW131" i="11"/>
  <c r="AX131" i="11"/>
  <c r="AV42" i="10"/>
  <c r="AT42" i="10"/>
  <c r="AQ234" i="5"/>
  <c r="AM234" i="5"/>
  <c r="AM295" i="5"/>
  <c r="AQ295" i="5"/>
  <c r="AX198" i="11"/>
  <c r="AW198" i="11"/>
  <c r="AM13" i="5"/>
  <c r="AM269" i="5"/>
  <c r="AX23" i="5"/>
  <c r="AX116" i="11"/>
  <c r="AW116" i="11"/>
  <c r="AV200" i="5"/>
  <c r="AT200" i="5"/>
  <c r="AR122" i="5"/>
  <c r="AV122" i="5"/>
  <c r="AX10" i="10"/>
  <c r="AW10" i="10"/>
  <c r="AW245" i="11"/>
  <c r="AX245" i="11"/>
  <c r="AX53" i="10"/>
  <c r="AW53" i="10"/>
  <c r="AV34" i="10"/>
  <c r="AT34" i="10"/>
  <c r="AX52" i="10"/>
  <c r="AW52" i="10"/>
  <c r="AX27" i="10"/>
  <c r="AW27" i="10"/>
  <c r="AX32" i="10"/>
  <c r="AW32" i="10"/>
  <c r="AM131" i="5"/>
  <c r="AV49" i="5"/>
  <c r="AX230" i="11"/>
  <c r="AW230" i="11"/>
  <c r="AV129" i="5"/>
  <c r="AM190" i="5"/>
  <c r="AQ190" i="5"/>
  <c r="AW209" i="11"/>
  <c r="AX209" i="11"/>
  <c r="AT40" i="10"/>
  <c r="AV40" i="10"/>
  <c r="AX48" i="10"/>
  <c r="AW48" i="10"/>
  <c r="AX24" i="10"/>
  <c r="AW24" i="10"/>
  <c r="AN30" i="5"/>
  <c r="AO30" i="5"/>
  <c r="AS30" i="5"/>
  <c r="AT30" i="5"/>
  <c r="AM30" i="5"/>
  <c r="AQ30" i="5"/>
  <c r="AX134" i="5"/>
  <c r="AW134" i="5"/>
  <c r="AQ88" i="5"/>
  <c r="AM88" i="5"/>
  <c r="AM78" i="5"/>
  <c r="AQ78" i="5"/>
  <c r="AQ260" i="5"/>
  <c r="AM260" i="5"/>
  <c r="AQ258" i="5"/>
  <c r="AM258" i="5"/>
  <c r="AM238" i="5"/>
  <c r="AQ238" i="5"/>
  <c r="AM114" i="5"/>
  <c r="AQ114" i="5"/>
  <c r="AR166" i="5"/>
  <c r="AV166" i="5"/>
  <c r="AW20" i="5"/>
  <c r="AX20" i="5"/>
  <c r="AW175" i="5"/>
  <c r="AX175" i="5"/>
  <c r="AM288" i="5"/>
  <c r="AQ288" i="5"/>
  <c r="AW10" i="5"/>
  <c r="AX10" i="5"/>
  <c r="AQ243" i="5"/>
  <c r="AM243" i="5"/>
  <c r="AV121" i="5"/>
  <c r="AR121" i="5"/>
  <c r="AR109" i="5"/>
  <c r="AV109" i="5"/>
  <c r="AV192" i="5"/>
  <c r="AR192" i="5"/>
  <c r="AR271" i="5"/>
  <c r="AV271" i="5"/>
  <c r="AV224" i="5"/>
  <c r="AX224" i="5"/>
  <c r="AV84" i="5"/>
  <c r="AW84" i="5"/>
  <c r="AV131" i="5"/>
  <c r="AW131" i="5"/>
  <c r="AQ47" i="5"/>
  <c r="AM47" i="5"/>
  <c r="AR34" i="5"/>
  <c r="AV34" i="5"/>
  <c r="AQ57" i="5"/>
  <c r="AM57" i="5"/>
  <c r="AM91" i="5"/>
  <c r="AQ91" i="5"/>
  <c r="AM275" i="5"/>
  <c r="AQ275" i="5"/>
  <c r="AR205" i="5"/>
  <c r="AV205" i="5"/>
  <c r="AW125" i="5"/>
  <c r="AX125" i="5"/>
  <c r="AV282" i="5"/>
  <c r="AR282" i="5"/>
  <c r="AN40" i="5"/>
  <c r="AO40" i="5"/>
  <c r="AS40" i="5"/>
  <c r="AT40" i="5"/>
  <c r="AQ40" i="5"/>
  <c r="AM40" i="5"/>
  <c r="AN35" i="5"/>
  <c r="AO35" i="5"/>
  <c r="AS35" i="5"/>
  <c r="AT35" i="5"/>
  <c r="AM35" i="5"/>
  <c r="AQ35" i="5"/>
  <c r="AM33" i="5"/>
  <c r="AQ33" i="5"/>
  <c r="AN33" i="5"/>
  <c r="AO33" i="5"/>
  <c r="AS33" i="5"/>
  <c r="AT33" i="5"/>
  <c r="AN31" i="5"/>
  <c r="AO31" i="5"/>
  <c r="AS31" i="5"/>
  <c r="AT31" i="5"/>
  <c r="AM31" i="5"/>
  <c r="AQ31" i="5"/>
  <c r="AQ291" i="5"/>
  <c r="AM291" i="5"/>
  <c r="AM211" i="5"/>
  <c r="AQ211" i="5"/>
  <c r="AV207" i="5"/>
  <c r="AR207" i="5"/>
  <c r="AM180" i="5"/>
  <c r="AQ180" i="5"/>
  <c r="AM86" i="5"/>
  <c r="AQ86" i="5"/>
  <c r="AV127" i="5"/>
  <c r="AR127" i="5"/>
  <c r="AV37" i="5"/>
  <c r="AR37" i="5"/>
  <c r="AR283" i="5"/>
  <c r="AV283" i="5"/>
  <c r="AM203" i="5"/>
  <c r="AQ203" i="5"/>
  <c r="AQ38" i="5"/>
  <c r="AN38" i="5"/>
  <c r="AO38" i="5"/>
  <c r="AS38" i="5"/>
  <c r="AT38" i="5"/>
  <c r="AM38" i="5"/>
  <c r="AQ228" i="5"/>
  <c r="AM228" i="5"/>
  <c r="AQ177" i="5"/>
  <c r="AM177" i="5"/>
  <c r="AR136" i="5"/>
  <c r="AV136" i="5"/>
  <c r="AM118" i="5"/>
  <c r="AQ118" i="5"/>
  <c r="AM111" i="5"/>
  <c r="AQ111" i="5"/>
  <c r="AX59" i="5"/>
  <c r="AW59" i="5"/>
  <c r="AV28" i="5"/>
  <c r="AR28" i="5"/>
  <c r="AQ241" i="5"/>
  <c r="AM241" i="5"/>
  <c r="AQ98" i="5"/>
  <c r="AM98" i="5"/>
  <c r="AR145" i="5"/>
  <c r="AV145" i="5"/>
  <c r="AR230" i="5"/>
  <c r="AV230" i="5"/>
  <c r="AQ108" i="5"/>
  <c r="AM108" i="5"/>
  <c r="AW224" i="5"/>
  <c r="AR157" i="5"/>
  <c r="AV157" i="5"/>
  <c r="AX214" i="5"/>
  <c r="AW214" i="5"/>
  <c r="AX173" i="5"/>
  <c r="AW173" i="5"/>
  <c r="AX149" i="5"/>
  <c r="AW149" i="5"/>
  <c r="AX52" i="5"/>
  <c r="AW52" i="5"/>
  <c r="AX262" i="5"/>
  <c r="AW262" i="5"/>
  <c r="AR32" i="5"/>
  <c r="AV32" i="5"/>
  <c r="AQ151" i="5"/>
  <c r="AM151" i="5"/>
  <c r="AM143" i="5"/>
  <c r="AQ143" i="5"/>
  <c r="AQ138" i="5"/>
  <c r="AM138" i="5"/>
  <c r="AQ102" i="5"/>
  <c r="AM102" i="5"/>
  <c r="AM96" i="5"/>
  <c r="AQ96" i="5"/>
  <c r="AR43" i="5"/>
  <c r="AV43" i="5"/>
  <c r="AV154" i="5"/>
  <c r="AR154" i="5"/>
  <c r="AR249" i="5"/>
  <c r="AV249" i="5"/>
  <c r="AV11" i="5"/>
  <c r="AW11" i="5"/>
  <c r="AR11" i="5"/>
  <c r="AX131" i="5"/>
  <c r="AX269" i="5"/>
  <c r="AW269" i="5"/>
  <c r="AX222" i="5"/>
  <c r="AW222" i="5"/>
  <c r="AX49" i="5"/>
  <c r="AW49" i="5"/>
  <c r="AM286" i="5"/>
  <c r="AQ286" i="5"/>
  <c r="AX289" i="5"/>
  <c r="AW289" i="5"/>
  <c r="AV290" i="5"/>
  <c r="AR290" i="5"/>
  <c r="AQ285" i="5"/>
  <c r="AM285" i="5"/>
  <c r="AM287" i="5"/>
  <c r="AQ287" i="5"/>
  <c r="AW39" i="5"/>
  <c r="AX39" i="5"/>
  <c r="AQ255" i="5"/>
  <c r="AM255" i="5"/>
  <c r="AM194" i="5"/>
  <c r="AQ194" i="5"/>
  <c r="AQ168" i="5"/>
  <c r="AM168" i="5"/>
  <c r="AM116" i="5"/>
  <c r="AQ116" i="5"/>
  <c r="AM105" i="5"/>
  <c r="AQ105" i="5"/>
  <c r="AV16" i="5"/>
  <c r="AW16" i="5"/>
  <c r="AT16" i="5"/>
  <c r="AX16" i="5"/>
  <c r="AR263" i="5"/>
  <c r="AV263" i="5"/>
  <c r="AM280" i="5"/>
  <c r="AQ280" i="5"/>
  <c r="AQ45" i="5"/>
  <c r="AM45" i="5"/>
  <c r="AQ41" i="5"/>
  <c r="AM41" i="5"/>
  <c r="AR171" i="5"/>
  <c r="AV171" i="5"/>
  <c r="AV267" i="5"/>
  <c r="AR267" i="5"/>
  <c r="AV26" i="5"/>
  <c r="AV236" i="5"/>
  <c r="AR236" i="5"/>
  <c r="AV265" i="5"/>
  <c r="AR265" i="5"/>
  <c r="AR100" i="5"/>
  <c r="AV100" i="5"/>
  <c r="AN36" i="5"/>
  <c r="AO36" i="5"/>
  <c r="AS36" i="5"/>
  <c r="AT36" i="5"/>
  <c r="AM36" i="5"/>
  <c r="AQ36" i="5"/>
  <c r="AR284" i="5"/>
  <c r="AV284" i="5"/>
  <c r="AQ293" i="5"/>
  <c r="AM293" i="5"/>
  <c r="AM277" i="5"/>
  <c r="AQ277" i="5"/>
  <c r="AM251" i="5"/>
  <c r="AQ251" i="5"/>
  <c r="AM247" i="5"/>
  <c r="AQ247" i="5"/>
  <c r="AM140" i="5"/>
  <c r="AQ140" i="5"/>
  <c r="AV209" i="5"/>
  <c r="AR161" i="5"/>
  <c r="AV161" i="5"/>
  <c r="AR232" i="5"/>
  <c r="AV232" i="5"/>
  <c r="AX216" i="5"/>
  <c r="AW216" i="5"/>
  <c r="AV186" i="5"/>
  <c r="AV273" i="5"/>
  <c r="AR273" i="5"/>
  <c r="AX84" i="5"/>
  <c r="AX200" i="5"/>
  <c r="AW200" i="5"/>
  <c r="AR295" i="5"/>
  <c r="AV295" i="5"/>
  <c r="AX122" i="5"/>
  <c r="AW122" i="5"/>
  <c r="AX42" i="10"/>
  <c r="AW42" i="10"/>
  <c r="AR234" i="5"/>
  <c r="AV234" i="5"/>
  <c r="AX40" i="10"/>
  <c r="AW40" i="10"/>
  <c r="AR190" i="5"/>
  <c r="AV190" i="5"/>
  <c r="AX129" i="5"/>
  <c r="AW129" i="5"/>
  <c r="AW34" i="10"/>
  <c r="AX34" i="10"/>
  <c r="AV86" i="5"/>
  <c r="AR86" i="5"/>
  <c r="AR180" i="5"/>
  <c r="AV180" i="5"/>
  <c r="AV211" i="5"/>
  <c r="AR211" i="5"/>
  <c r="AR31" i="5"/>
  <c r="AV31" i="5"/>
  <c r="AV33" i="5"/>
  <c r="AR33" i="5"/>
  <c r="AR35" i="5"/>
  <c r="AV35" i="5"/>
  <c r="AR40" i="5"/>
  <c r="AV40" i="5"/>
  <c r="AX205" i="5"/>
  <c r="AW205" i="5"/>
  <c r="AR275" i="5"/>
  <c r="AV275" i="5"/>
  <c r="AR91" i="5"/>
  <c r="AV91" i="5"/>
  <c r="AW34" i="5"/>
  <c r="AX34" i="5"/>
  <c r="AX192" i="5"/>
  <c r="AW192" i="5"/>
  <c r="AX121" i="5"/>
  <c r="AW121" i="5"/>
  <c r="AR243" i="5"/>
  <c r="AV243" i="5"/>
  <c r="AV258" i="5"/>
  <c r="AR258" i="5"/>
  <c r="AR260" i="5"/>
  <c r="AV260" i="5"/>
  <c r="AR88" i="5"/>
  <c r="AV88" i="5"/>
  <c r="AW127" i="5"/>
  <c r="AX127" i="5"/>
  <c r="AW207" i="5"/>
  <c r="AX207" i="5"/>
  <c r="AR291" i="5"/>
  <c r="AV291" i="5"/>
  <c r="AX282" i="5"/>
  <c r="AW282" i="5"/>
  <c r="AR57" i="5"/>
  <c r="AV57" i="5"/>
  <c r="AR47" i="5"/>
  <c r="AV47" i="5"/>
  <c r="AX271" i="5"/>
  <c r="AW271" i="5"/>
  <c r="AW109" i="5"/>
  <c r="AX109" i="5"/>
  <c r="AV288" i="5"/>
  <c r="AR288" i="5"/>
  <c r="AX166" i="5"/>
  <c r="AW166" i="5"/>
  <c r="AR114" i="5"/>
  <c r="AV114" i="5"/>
  <c r="AV238" i="5"/>
  <c r="AR238" i="5"/>
  <c r="AV78" i="5"/>
  <c r="AR78" i="5"/>
  <c r="AV30" i="5"/>
  <c r="AR30" i="5"/>
  <c r="AX232" i="5"/>
  <c r="AW232" i="5"/>
  <c r="AX161" i="5"/>
  <c r="AW161" i="5"/>
  <c r="AW209" i="5"/>
  <c r="AX209" i="5"/>
  <c r="AR293" i="5"/>
  <c r="AV293" i="5"/>
  <c r="AX100" i="5"/>
  <c r="AW100" i="5"/>
  <c r="AW26" i="5"/>
  <c r="AX26" i="5"/>
  <c r="AX267" i="5"/>
  <c r="AW267" i="5"/>
  <c r="AR41" i="5"/>
  <c r="AV41" i="5"/>
  <c r="AV45" i="5"/>
  <c r="AR45" i="5"/>
  <c r="AR168" i="5"/>
  <c r="AV168" i="5"/>
  <c r="AV255" i="5"/>
  <c r="AR255" i="5"/>
  <c r="AR285" i="5"/>
  <c r="AV285" i="5"/>
  <c r="AW290" i="5"/>
  <c r="AX290" i="5"/>
  <c r="AX154" i="5"/>
  <c r="AW154" i="5"/>
  <c r="AV102" i="5"/>
  <c r="AR102" i="5"/>
  <c r="AV138" i="5"/>
  <c r="AR138" i="5"/>
  <c r="AR151" i="5"/>
  <c r="AV151" i="5"/>
  <c r="AV108" i="5"/>
  <c r="AR108" i="5"/>
  <c r="AV98" i="5"/>
  <c r="AR98" i="5"/>
  <c r="AV241" i="5"/>
  <c r="AR241" i="5"/>
  <c r="AX28" i="5"/>
  <c r="AW28" i="5"/>
  <c r="AR177" i="5"/>
  <c r="AV177" i="5"/>
  <c r="AR228" i="5"/>
  <c r="AV228" i="5"/>
  <c r="AV203" i="5"/>
  <c r="AR203" i="5"/>
  <c r="AW283" i="5"/>
  <c r="AX283" i="5"/>
  <c r="AX186" i="5"/>
  <c r="AW186" i="5"/>
  <c r="AV140" i="5"/>
  <c r="AR140" i="5"/>
  <c r="AV247" i="5"/>
  <c r="AR247" i="5"/>
  <c r="AV251" i="5"/>
  <c r="AR251" i="5"/>
  <c r="AV277" i="5"/>
  <c r="AR277" i="5"/>
  <c r="AW284" i="5"/>
  <c r="AX284" i="5"/>
  <c r="AV36" i="5"/>
  <c r="AR36" i="5"/>
  <c r="AW265" i="5"/>
  <c r="AX265" i="5"/>
  <c r="AX236" i="5"/>
  <c r="AW236" i="5"/>
  <c r="AX171" i="5"/>
  <c r="AW171" i="5"/>
  <c r="AV280" i="5"/>
  <c r="AR280" i="5"/>
  <c r="AW263" i="5"/>
  <c r="AX263" i="5"/>
  <c r="AR105" i="5"/>
  <c r="AV105" i="5"/>
  <c r="AR116" i="5"/>
  <c r="AV116" i="5"/>
  <c r="AR194" i="5"/>
  <c r="AV194" i="5"/>
  <c r="AV287" i="5"/>
  <c r="AR287" i="5"/>
  <c r="AV286" i="5"/>
  <c r="AR286" i="5"/>
  <c r="AW249" i="5"/>
  <c r="AX249" i="5"/>
  <c r="AW43" i="5"/>
  <c r="AX43" i="5"/>
  <c r="AV96" i="5"/>
  <c r="AR96" i="5"/>
  <c r="AV143" i="5"/>
  <c r="AR143" i="5"/>
  <c r="AW32" i="5"/>
  <c r="AX32" i="5"/>
  <c r="AW157" i="5"/>
  <c r="AX157" i="5"/>
  <c r="AX230" i="5"/>
  <c r="AW230" i="5"/>
  <c r="AX145" i="5"/>
  <c r="AW145" i="5"/>
  <c r="AR111" i="5"/>
  <c r="AV111" i="5"/>
  <c r="AR118" i="5"/>
  <c r="AV118" i="5"/>
  <c r="AW136" i="5"/>
  <c r="AX136" i="5"/>
  <c r="AV38" i="5"/>
  <c r="AR38" i="5"/>
  <c r="AW37" i="5"/>
  <c r="AX37" i="5"/>
  <c r="AW190" i="5"/>
  <c r="AX190" i="5"/>
  <c r="AW234" i="5"/>
  <c r="AX234" i="5"/>
  <c r="AX295" i="5"/>
  <c r="AW295" i="5"/>
  <c r="AW273" i="5"/>
  <c r="AX273" i="5"/>
  <c r="AX114" i="5"/>
  <c r="AW114" i="5"/>
  <c r="AW47" i="5"/>
  <c r="AX47" i="5"/>
  <c r="AW57" i="5"/>
  <c r="AX57" i="5"/>
  <c r="AW291" i="5"/>
  <c r="AX291" i="5"/>
  <c r="AX88" i="5"/>
  <c r="AW88" i="5"/>
  <c r="AW260" i="5"/>
  <c r="AX260" i="5"/>
  <c r="AX243" i="5"/>
  <c r="AW243" i="5"/>
  <c r="AX91" i="5"/>
  <c r="AW91" i="5"/>
  <c r="AX275" i="5"/>
  <c r="AW275" i="5"/>
  <c r="AX40" i="5"/>
  <c r="AW40" i="5"/>
  <c r="AW35" i="5"/>
  <c r="AX35" i="5"/>
  <c r="AW31" i="5"/>
  <c r="AX31" i="5"/>
  <c r="AW180" i="5"/>
  <c r="AX180" i="5"/>
  <c r="AW30" i="5"/>
  <c r="AX30" i="5"/>
  <c r="AW78" i="5"/>
  <c r="AX78" i="5"/>
  <c r="AW238" i="5"/>
  <c r="AX238" i="5"/>
  <c r="AW288" i="5"/>
  <c r="AX288" i="5"/>
  <c r="AX258" i="5"/>
  <c r="AW258" i="5"/>
  <c r="AW33" i="5"/>
  <c r="AX33" i="5"/>
  <c r="AX211" i="5"/>
  <c r="AW211" i="5"/>
  <c r="AX86" i="5"/>
  <c r="AW86" i="5"/>
  <c r="AX118" i="5"/>
  <c r="AW118" i="5"/>
  <c r="AW111" i="5"/>
  <c r="AX111" i="5"/>
  <c r="AW194" i="5"/>
  <c r="AX194" i="5"/>
  <c r="AW116" i="5"/>
  <c r="AX116" i="5"/>
  <c r="AW105" i="5"/>
  <c r="AX105" i="5"/>
  <c r="AX228" i="5"/>
  <c r="AW228" i="5"/>
  <c r="AX177" i="5"/>
  <c r="AW177" i="5"/>
  <c r="AX151" i="5"/>
  <c r="AW151" i="5"/>
  <c r="AW285" i="5"/>
  <c r="AX285" i="5"/>
  <c r="AW168" i="5"/>
  <c r="AX168" i="5"/>
  <c r="AX41" i="5"/>
  <c r="AW41" i="5"/>
  <c r="AX293" i="5"/>
  <c r="AW293" i="5"/>
  <c r="AX38" i="5"/>
  <c r="AW38" i="5"/>
  <c r="AW143" i="5"/>
  <c r="AX143" i="5"/>
  <c r="AX96" i="5"/>
  <c r="AW96" i="5"/>
  <c r="AW286" i="5"/>
  <c r="AX286" i="5"/>
  <c r="AX287" i="5"/>
  <c r="AW287" i="5"/>
  <c r="AW280" i="5"/>
  <c r="AX280" i="5"/>
  <c r="AX36" i="5"/>
  <c r="AW36" i="5"/>
  <c r="AW277" i="5"/>
  <c r="AX277" i="5"/>
  <c r="AX251" i="5"/>
  <c r="AW251" i="5"/>
  <c r="AX247" i="5"/>
  <c r="AW247" i="5"/>
  <c r="AW140" i="5"/>
  <c r="AX140" i="5"/>
  <c r="AW203" i="5"/>
  <c r="AX203" i="5"/>
  <c r="AX241" i="5"/>
  <c r="AW241" i="5"/>
  <c r="AW98" i="5"/>
  <c r="AX98" i="5"/>
  <c r="AX108" i="5"/>
  <c r="AW108" i="5"/>
  <c r="AW138" i="5"/>
  <c r="AX138" i="5"/>
  <c r="AX102" i="5"/>
  <c r="AW102" i="5"/>
  <c r="AX255" i="5"/>
  <c r="AW255" i="5"/>
  <c r="AX45" i="5"/>
  <c r="AW45" i="5"/>
  <c r="AV18" i="5" l="1"/>
  <c r="AT18" i="5"/>
  <c r="AQ72" i="5"/>
  <c r="AM72" i="5"/>
  <c r="AQ64" i="5"/>
  <c r="AM64" i="5"/>
  <c r="AQ76" i="5"/>
  <c r="AM76" i="5"/>
  <c r="AQ68" i="5"/>
  <c r="AM68" i="5"/>
  <c r="AQ63" i="5"/>
  <c r="AM63" i="5"/>
  <c r="AV74" i="5"/>
  <c r="AR74" i="5"/>
  <c r="AV70" i="5"/>
  <c r="AR70" i="5"/>
  <c r="AV66" i="5"/>
  <c r="AR66" i="5"/>
  <c r="AV61" i="5"/>
  <c r="AR61" i="5"/>
  <c r="AX18" i="5" l="1"/>
  <c r="AW18" i="5"/>
  <c r="AX61" i="5"/>
  <c r="AW61" i="5"/>
  <c r="AX66" i="5"/>
  <c r="AW66" i="5"/>
  <c r="AX70" i="5"/>
  <c r="AW70" i="5"/>
  <c r="AX74" i="5"/>
  <c r="AW74" i="5"/>
  <c r="AV63" i="5"/>
  <c r="AR63" i="5"/>
  <c r="AV68" i="5"/>
  <c r="AR68" i="5"/>
  <c r="AV76" i="5"/>
  <c r="AR76" i="5"/>
  <c r="AR64" i="5"/>
  <c r="AV64" i="5"/>
  <c r="AV72" i="5"/>
  <c r="AR72" i="5"/>
  <c r="AW64" i="5" l="1"/>
  <c r="AX64" i="5"/>
  <c r="AW72" i="5"/>
  <c r="AX72" i="5"/>
  <c r="AW76" i="5"/>
  <c r="AX76" i="5"/>
  <c r="AW68" i="5"/>
  <c r="AX68" i="5"/>
  <c r="AW63" i="5"/>
  <c r="AX63" i="5"/>
</calcChain>
</file>

<file path=xl/comments1.xml><?xml version="1.0" encoding="utf-8"?>
<comments xmlns="http://schemas.openxmlformats.org/spreadsheetml/2006/main">
  <authors>
    <author>Pedro Garrido</author>
  </authors>
  <commentList>
    <comment ref="AL10" authorId="0">
      <text>
        <r>
          <rPr>
            <b/>
            <sz val="9"/>
            <color indexed="81"/>
            <rFont val="Tahoma"/>
            <family val="2"/>
          </rPr>
          <t>Pedro Garrido:</t>
        </r>
        <r>
          <rPr>
            <sz val="9"/>
            <color indexed="81"/>
            <rFont val="Tahoma"/>
            <family val="2"/>
          </rPr>
          <t xml:space="preserve">
El promedio de los resultados obtenidos de la "Evaluacion de la efectividad del control" que insiden sobre la PROBABILIDAD.
(El promedio sobre los controles de un riesgo)</t>
        </r>
      </text>
    </comment>
    <comment ref="AN10" authorId="0">
      <text>
        <r>
          <rPr>
            <b/>
            <sz val="9"/>
            <color indexed="81"/>
            <rFont val="Tahoma"/>
            <family val="2"/>
          </rPr>
          <t>Pedro Garrido:</t>
        </r>
        <r>
          <rPr>
            <sz val="9"/>
            <color indexed="81"/>
            <rFont val="Tahoma"/>
            <family val="2"/>
          </rPr>
          <t xml:space="preserve">
El promedio de los resultados obtenidos de la "Evaluacion de la efectividad del control" que insiden sobre el IMPACTO.
(El promedio sobre los controles de un riesgo)</t>
        </r>
      </text>
    </comment>
    <comment ref="AQ10" authorId="0">
      <text>
        <r>
          <rPr>
            <b/>
            <sz val="9"/>
            <color indexed="81"/>
            <rFont val="Tahoma"/>
            <family val="2"/>
          </rPr>
          <t>Pedro Garrido:</t>
        </r>
        <r>
          <rPr>
            <sz val="9"/>
            <color indexed="81"/>
            <rFont val="Tahoma"/>
            <family val="2"/>
          </rPr>
          <t xml:space="preserve">
Se toma el valor inherente de la probabilidad (valoracion del riesgo inherente) y se le aplica el porcentaje de reduccion de acuerdo al valor de la efectividad de los controles (Promedio de la efectividad de los controles que inciden sobre la probabilidad).
La formula es: Valor inherente de la probabilidad - (valoracion inherente de la probabilidad * % de disminucion de valoracion inherente para la probabilidad).</t>
        </r>
      </text>
    </comment>
  </commentList>
</comments>
</file>

<file path=xl/comments2.xml><?xml version="1.0" encoding="utf-8"?>
<comments xmlns="http://schemas.openxmlformats.org/spreadsheetml/2006/main">
  <authors>
    <author>Pedro Garrido</author>
  </authors>
  <commentList>
    <comment ref="AL10" authorId="0">
      <text>
        <r>
          <rPr>
            <b/>
            <sz val="9"/>
            <color indexed="81"/>
            <rFont val="Tahoma"/>
            <family val="2"/>
          </rPr>
          <t>Pedro Garrido:</t>
        </r>
        <r>
          <rPr>
            <sz val="9"/>
            <color indexed="81"/>
            <rFont val="Tahoma"/>
            <family val="2"/>
          </rPr>
          <t xml:space="preserve">
El promedio de los resultados obtenidos de la "Evaluación de la efectividad del control" que insiden sobre la probabilidad.
El promedio sobre los controles de un riesgo</t>
        </r>
      </text>
    </comment>
    <comment ref="AQ10" authorId="0">
      <text>
        <r>
          <rPr>
            <b/>
            <sz val="9"/>
            <color indexed="81"/>
            <rFont val="Tahoma"/>
            <family val="2"/>
          </rPr>
          <t>Pedro Garrido:</t>
        </r>
        <r>
          <rPr>
            <sz val="9"/>
            <color indexed="81"/>
            <rFont val="Tahoma"/>
            <family val="2"/>
          </rPr>
          <t xml:space="preserve">
Se toma el valor inherente de la probabilidad (valoracion del riesgo inherente) y se le aplica el porcentaje de reduccion de acuerdo al valor de la efectividad de los controles (Promedio de la efectividad de los controles que inciden sobre la probabilidad).
La formula es: Valor inherente de la probabilidad - (valoracion inherente de la probabilidad * % de disminucion de valoracion inherente para la probabilidad).</t>
        </r>
      </text>
    </comment>
  </commentList>
</comments>
</file>

<file path=xl/comments3.xml><?xml version="1.0" encoding="utf-8"?>
<comments xmlns="http://schemas.openxmlformats.org/spreadsheetml/2006/main">
  <authors>
    <author>Pedro Garrido</author>
  </authors>
  <commentList>
    <comment ref="AL10" authorId="0">
      <text>
        <r>
          <rPr>
            <b/>
            <sz val="9"/>
            <color indexed="81"/>
            <rFont val="Tahoma"/>
            <family val="2"/>
          </rPr>
          <t>Pedro Garrido:</t>
        </r>
        <r>
          <rPr>
            <sz val="9"/>
            <color indexed="81"/>
            <rFont val="Tahoma"/>
            <family val="2"/>
          </rPr>
          <t xml:space="preserve">
El promedio de los resultados obtenidos de la "Evaluacion de la efectividad del control" que insiden sobre la probabilidad.
El promedio sobre los controles de un riesgo</t>
        </r>
      </text>
    </comment>
    <comment ref="AQ10" authorId="0">
      <text>
        <r>
          <rPr>
            <b/>
            <sz val="9"/>
            <color indexed="81"/>
            <rFont val="Tahoma"/>
            <family val="2"/>
          </rPr>
          <t>Pedro Garrido:</t>
        </r>
        <r>
          <rPr>
            <sz val="9"/>
            <color indexed="81"/>
            <rFont val="Tahoma"/>
            <family val="2"/>
          </rPr>
          <t xml:space="preserve">
Se toma el valor inherente de la probabilidad (valoracion del riesgo inherente) y se le aplica el porcentaje de reduccion de acuerdo al valor de la efectividad de los controles (Promedio de la efectividad de los controles que inciden sobre la probabilidad).
La formula es: Valor inherente de la probabilidad - (valoracion inherente de la probabilidad * % de disminucion de valoracion inherente para la probabilidad).</t>
        </r>
      </text>
    </comment>
  </commentList>
</comments>
</file>

<file path=xl/sharedStrings.xml><?xml version="1.0" encoding="utf-8"?>
<sst xmlns="http://schemas.openxmlformats.org/spreadsheetml/2006/main" count="3554" uniqueCount="1136">
  <si>
    <t>MATRIZ DE IDENTIFICACION Y EVALUACION DE RIESGOS</t>
  </si>
  <si>
    <t>Código</t>
  </si>
  <si>
    <t>F10-12-01</t>
  </si>
  <si>
    <t>Versión</t>
  </si>
  <si>
    <t>Fecha</t>
  </si>
  <si>
    <t>IDENTIFICACION DEL RIESGO</t>
  </si>
  <si>
    <t>CONTROLES EXISTENTES</t>
  </si>
  <si>
    <t>PROCESO RESPONSABLE DEL CONTROL</t>
  </si>
  <si>
    <t>MEDIDAS DE RESPUESTA</t>
  </si>
  <si>
    <t>PROCESO</t>
  </si>
  <si>
    <t>RIESGOS</t>
  </si>
  <si>
    <t>Origen del  Riesgo</t>
  </si>
  <si>
    <t>CAUSAS</t>
  </si>
  <si>
    <t>PROBABILIDAD</t>
  </si>
  <si>
    <t>IMPACTO</t>
  </si>
  <si>
    <t>CALIFICACIÓN DEL RIESGO</t>
  </si>
  <si>
    <t>Objetivo del Proceso</t>
  </si>
  <si>
    <t>Contexto Externo</t>
  </si>
  <si>
    <t>Contexto Interno</t>
  </si>
  <si>
    <t>Valor</t>
  </si>
  <si>
    <t>Descripción</t>
  </si>
  <si>
    <t>Variable Afectada</t>
  </si>
  <si>
    <t>Nivel de Criticidad</t>
  </si>
  <si>
    <t>ZONA DE RIESGO ACEPTABLE</t>
  </si>
  <si>
    <t>Aceptar el riesgo</t>
  </si>
  <si>
    <t>ZONA DE RIESGO MODERADO</t>
  </si>
  <si>
    <t>Proteger la Empresa</t>
  </si>
  <si>
    <t>ZONA DE RIESGO TOLERABLE</t>
  </si>
  <si>
    <t>Aceptar ó
Prevenir el riesgo</t>
  </si>
  <si>
    <t>ZONA DE RIESGO IMPORTANTE</t>
  </si>
  <si>
    <t>Prevenir, 
Proteger la Empresa y
Compartir</t>
  </si>
  <si>
    <t>ZONA DE RIESGO INACEPTABLE</t>
  </si>
  <si>
    <t>Eliminar, Compartir,
Prevenir el riesgo ó
Proteger la empresa</t>
  </si>
  <si>
    <t>EVALUACIÓN</t>
  </si>
  <si>
    <t>Bajo</t>
  </si>
  <si>
    <t>Esperada</t>
  </si>
  <si>
    <t>Medio</t>
  </si>
  <si>
    <t>Alta</t>
  </si>
  <si>
    <t>Alto</t>
  </si>
  <si>
    <t>Media</t>
  </si>
  <si>
    <t>Baja</t>
  </si>
  <si>
    <t>Remota</t>
  </si>
  <si>
    <t>VARIABLES AFECTADAS</t>
  </si>
  <si>
    <t>Financiera</t>
  </si>
  <si>
    <t>Usuarios y mercado</t>
  </si>
  <si>
    <t>Legal y Regulatoria</t>
  </si>
  <si>
    <t>Comunidad</t>
  </si>
  <si>
    <t>Reputacional</t>
  </si>
  <si>
    <t>Ambiental</t>
  </si>
  <si>
    <t>Salud y Seguridad en el Trabajo</t>
  </si>
  <si>
    <t>Significativo</t>
  </si>
  <si>
    <t xml:space="preserve"> 20%  ≤ Ebitda
       </t>
  </si>
  <si>
    <t>Salida del mercado</t>
  </si>
  <si>
    <t>Interrupción total de las operaciones, red de servicios o de un proceso critico por mas de 48 horas /
El impacto se refleja en todos los procesos</t>
  </si>
  <si>
    <t>Intervención</t>
  </si>
  <si>
    <t>Impacto negativo grave en  la comunidad del área de influencia por las operaciones de la empresa,  daños irreparables.</t>
  </si>
  <si>
    <t xml:space="preserve">Afectación de la reputación a nivel Nacional </t>
  </si>
  <si>
    <t>Efectos con impacto significativo (irreversibles) sobre especies de alto valor, hábitat o ecosistemas.</t>
  </si>
  <si>
    <t>Lesión o enfermedad que pueda generar Invalidez o Muerte.</t>
  </si>
  <si>
    <t xml:space="preserve"> 10 %  ≤ Ebitda &lt; 20 %
       </t>
  </si>
  <si>
    <t xml:space="preserve">Perdida de participación en el mercado que afecta la sostenibilidad </t>
  </si>
  <si>
    <t>Interrupción total o parcial de las operaciones, red de servicios o de un proceso critico entre 24 y  48 horas/
El impacto se refleja en el proceso evaluado y en dos o mas</t>
  </si>
  <si>
    <t>Sanciones con multas o indemnizaciones</t>
  </si>
  <si>
    <t>Impacto negativo importante  en  la comunidad del área de influencia, daños que implican medidas de recuperación de largo plazo</t>
  </si>
  <si>
    <t>Afectación de la reputación a nivel Regional</t>
  </si>
  <si>
    <t>Efectos graves, en el largo plazo (más de 5 años) que afectan la función del ecosistema.</t>
  </si>
  <si>
    <t>Lesión o enfermedad con posibilidad de generar incapacidad permanente parcial.</t>
  </si>
  <si>
    <t xml:space="preserve"> 5%  ≤ Ebitda &lt; 10%
       </t>
  </si>
  <si>
    <t>Perdida de usuarios</t>
  </si>
  <si>
    <t>Interrupción total o parcial de las operaciones, red de servicios  o de un proceso critico  por 24 horas o menos/
El impacto se refleja en el proceso evaluado y otro</t>
  </si>
  <si>
    <t xml:space="preserve">Sanciones con llamados de atención </t>
  </si>
  <si>
    <t xml:space="preserve">Impacto negativo moderado  en  la comunidad del área de influencia por operaciones de la empresa. Algunas violaciones a limites legales. </t>
  </si>
  <si>
    <t>Afectación de la reputación a nivel Local</t>
  </si>
  <si>
    <t>Efectos moderados, en mediano plazo (entre 1 y 5 años) que afectan la función del ecosistema.</t>
  </si>
  <si>
    <t>Lesión o enfermedad con Incapacidad temporal mayor a 1 día.</t>
  </si>
  <si>
    <t xml:space="preserve"> 1%  ≤ Ebitda &lt; 5%
       </t>
  </si>
  <si>
    <t xml:space="preserve">Generación de quejas y reclamos </t>
  </si>
  <si>
    <t>Interrupción total de un proceso no critico o una unidad /
El impacto se refleja en un proceso diferente al evaluado</t>
  </si>
  <si>
    <t>Apertura de procesos jurídicos</t>
  </si>
  <si>
    <t>Impacto negativo leve en  la comunidad del área de influencia.</t>
  </si>
  <si>
    <t xml:space="preserve">Afectación moderada de la reputación a nivel Interno </t>
  </si>
  <si>
    <t>Efectos menores, de corto plazo (menor a 1 año) pero que no  afectan la función del ecosistema.</t>
  </si>
  <si>
    <t xml:space="preserve">Lesión o enfermedad con incapacidad temporal de un 1 día. </t>
  </si>
  <si>
    <t>No Significativo</t>
  </si>
  <si>
    <t xml:space="preserve">Ebitda &lt; 1% 
       </t>
  </si>
  <si>
    <t>Incumplir especificaciones acordadas con el usuario</t>
  </si>
  <si>
    <t>Interrupción  parcial de un proceso no critico o de una unidad / 
El impacto sólo se refleja en el proceso evaluado</t>
  </si>
  <si>
    <t>Requerimientos</t>
  </si>
  <si>
    <t>Medidas de recuperación de corto plazo.</t>
  </si>
  <si>
    <t xml:space="preserve">Afectación leve de la reputación a nivel Interno. </t>
  </si>
  <si>
    <t>Efectos insignificantes, en área mínima, de poca importancia.</t>
  </si>
  <si>
    <t>Sin lesión o lesiones sin incapacidad.
Sin presencia de enfermedad laboral.</t>
  </si>
  <si>
    <t>Operacional</t>
  </si>
  <si>
    <t>ACCIONES</t>
  </si>
  <si>
    <t>FECHA ESTIMADA</t>
  </si>
  <si>
    <t>VALORACION DEL RIESGO INHERENTE (SIN CONTROLES)</t>
  </si>
  <si>
    <t>CONTROL INCIDE SOBRE</t>
  </si>
  <si>
    <t>EJECUCIÓN DEL CONTROL</t>
  </si>
  <si>
    <t>Se ejecuta Adecuadamente</t>
  </si>
  <si>
    <t>No deja ninguna evidencia documentada</t>
  </si>
  <si>
    <t>Su aplicación deja evidencia documentada trazable</t>
  </si>
  <si>
    <t>NIVEL DE DOCUMENTACIÓN</t>
  </si>
  <si>
    <t>EVALUACIÓN DE LA EFECTIVIDAD DEL CONTROL</t>
  </si>
  <si>
    <t>VALORACION DEL RIESGO RESIDUAL</t>
  </si>
  <si>
    <t>MEDIDAS ADICIONALES</t>
  </si>
  <si>
    <t>CALIFICACIÓN DEL RIESGO INHERENTE</t>
  </si>
  <si>
    <t>CALIFICACIÓN DEL RIESGO RESIDUAL</t>
  </si>
  <si>
    <t>Gerencia</t>
  </si>
  <si>
    <t>Auditorias de control interno</t>
  </si>
  <si>
    <t>Impacto</t>
  </si>
  <si>
    <t>Control Interno</t>
  </si>
  <si>
    <t>Documentado Totalmente</t>
  </si>
  <si>
    <t>Se ejecuta con variaciones</t>
  </si>
  <si>
    <t>Su aplicación deja evidencia documentada No trazable</t>
  </si>
  <si>
    <t>Documentado parcialmente</t>
  </si>
  <si>
    <t>Deterrminar acciones para prevenir su ocurrencia, compartirla o eliminarla.</t>
  </si>
  <si>
    <t>Aceptar el riesgo. No determinar acciones.</t>
  </si>
  <si>
    <t>Evaluar a juicio de experto la nececidad de deterrminar acciones para prevenir su ocurrencia</t>
  </si>
  <si>
    <t>CONTROL EXISTENTE</t>
  </si>
  <si>
    <t>X</t>
  </si>
  <si>
    <t>Probabilidad</t>
  </si>
  <si>
    <t>Gestión HSEQ</t>
  </si>
  <si>
    <t>Juridica</t>
  </si>
  <si>
    <t>Operación y mantenimiento</t>
  </si>
  <si>
    <t>Planeación e ingenieria</t>
  </si>
  <si>
    <t>Gestión energia</t>
  </si>
  <si>
    <t>Control energia</t>
  </si>
  <si>
    <t>Atención al cliente</t>
  </si>
  <si>
    <t>Facturación</t>
  </si>
  <si>
    <t>Gestión social y comunicaciones</t>
  </si>
  <si>
    <t>Gestión recaudo y cartera</t>
  </si>
  <si>
    <t>Gestión financiera</t>
  </si>
  <si>
    <t>Sistemas</t>
  </si>
  <si>
    <t>Archivo y correspondencia</t>
  </si>
  <si>
    <t>Logistica</t>
  </si>
  <si>
    <t>Almacén</t>
  </si>
  <si>
    <t>Gestion talento humano</t>
  </si>
  <si>
    <t>Licitaciones</t>
  </si>
  <si>
    <t>Resultado de la evaluacion de la efectividad de control</t>
  </si>
  <si>
    <t>NATURALEZA DEL CONTROL</t>
  </si>
  <si>
    <t>Automático</t>
  </si>
  <si>
    <t>Semiautomático</t>
  </si>
  <si>
    <t>Manual</t>
  </si>
  <si>
    <t>CRITERIOS DE EVALUACIÓN DE LA EFECTIVIDAD DE LOS CONTROLES</t>
  </si>
  <si>
    <t>Ponderación</t>
  </si>
  <si>
    <t>Criterios de Evaluación del Control</t>
  </si>
  <si>
    <t>Contenidos</t>
  </si>
  <si>
    <t>Escala de Calificación</t>
  </si>
  <si>
    <t>Nivel de documentación</t>
  </si>
  <si>
    <t>Totalmente documentado el control.</t>
  </si>
  <si>
    <t>Parcialmente documentado el control.</t>
  </si>
  <si>
    <t>No esta documentado el control.</t>
  </si>
  <si>
    <t>Naturaleza del Control</t>
  </si>
  <si>
    <t>Ejecución del control</t>
  </si>
  <si>
    <t>Se ejecuta de manera correcta</t>
  </si>
  <si>
    <t>Se ejecuta de forma diferente a su diseño</t>
  </si>
  <si>
    <t>No se está ejecutando</t>
  </si>
  <si>
    <t>Trazabilidad de la Aplicación del Control</t>
  </si>
  <si>
    <t>Su aplicación deja evidencia documentada NO trazable</t>
  </si>
  <si>
    <t xml:space="preserve">No deja ninguna evidencia documentada
</t>
  </si>
  <si>
    <t>EFECTIVIDAD DEL CONTROL</t>
  </si>
  <si>
    <t>Porcentaje de Disminución de Valoración Inherente</t>
  </si>
  <si>
    <t>Resultado de la Evaluación de la Efectividad del Control</t>
  </si>
  <si>
    <t>Entre 0% y 40%</t>
  </si>
  <si>
    <t>No Efectivo</t>
  </si>
  <si>
    <t>0 %.</t>
  </si>
  <si>
    <t>Entre 41% y 60%</t>
  </si>
  <si>
    <t>Poco Efectivo</t>
  </si>
  <si>
    <t>20 %.</t>
  </si>
  <si>
    <t>Entre 61% y 80%</t>
  </si>
  <si>
    <t>Medianamente Efectivo</t>
  </si>
  <si>
    <t>40 %.</t>
  </si>
  <si>
    <t>Entre 81% y 90%</t>
  </si>
  <si>
    <t>Efectivo</t>
  </si>
  <si>
    <t>60 %.</t>
  </si>
  <si>
    <t>Entre 91% y 100%</t>
  </si>
  <si>
    <t>Altamente Efectivo</t>
  </si>
  <si>
    <t>80 %.</t>
  </si>
  <si>
    <t xml:space="preserve">No Se ejecuta </t>
  </si>
  <si>
    <t>Promedio de la efectividad de los controles que inciden sobre la PROBABILIDAD</t>
  </si>
  <si>
    <t>Promedio de la efectividad de los controles que inciden sobre la IMPACTO</t>
  </si>
  <si>
    <t>Resultado</t>
  </si>
  <si>
    <t>TRAZABILIDAD DE LA APLICACIÓN DEL CONTROL</t>
  </si>
  <si>
    <t>Toma de decisiones no sean estratégicas y que no apunten a cumplir la visión ni la misión que se han fijado.</t>
  </si>
  <si>
    <t>Incumplimiento del plan estrategico corporativo (objetivos estrategicos y metas asociadas)</t>
  </si>
  <si>
    <t>Seguimiento al avance de ejecucion de las acciones definidas en el plan estrategico.</t>
  </si>
  <si>
    <t>Seguimiento a los resultados obtenidos en los indicadores definidos en el plan estrategico.</t>
  </si>
  <si>
    <t xml:space="preserve">Falta de controles al interior de los procesos conellevando a errores significativos. </t>
  </si>
  <si>
    <t>Proceso de Control Interno establecido</t>
  </si>
  <si>
    <t>Seguimiento adelantado mediante informes de gestión del proceso</t>
  </si>
  <si>
    <t>GERENCIA</t>
  </si>
  <si>
    <t>% Reducción</t>
  </si>
  <si>
    <t>Sanciones y/o multas por incumplimiento a los principios, normas y requisitos legales.</t>
  </si>
  <si>
    <t>No alcanzar los resultados financieros presupuestados</t>
  </si>
  <si>
    <t>Baja inversión de la Nación a través de inversión directa y recursos de subsidiariedad.</t>
  </si>
  <si>
    <t>Aumento de la presencia de bandas criminales que ocupen el lugar de las FARC e imposibiliten la prestacion del servicio de energia electrica en las areas de influencia.</t>
  </si>
  <si>
    <t>No Documentado</t>
  </si>
  <si>
    <t>Orden publico: control territorial, control sobre el tráfico de estupefacientes, poca opotunidad laboral en la region, poca cobertura educativa.</t>
  </si>
  <si>
    <t>Desarrollo de las actividades programadas en el comité de responsabilidad social empresarial.</t>
  </si>
  <si>
    <t>Realizar comités juridicos, seguimiento a los actos administrativos aplicables en el negocio.</t>
  </si>
  <si>
    <t>Consulta permanente a las instituciones de seguridad sobre el estado del orden publico en las zonas difícil acceso e influencia de la organización.</t>
  </si>
  <si>
    <t>Reuniones con lideres y/o representtantes de las comunidades con dificil acceso.</t>
  </si>
  <si>
    <t>Permanente</t>
  </si>
  <si>
    <t>Sistemas y metodos de control insuficientes a la gestion organizacional.</t>
  </si>
  <si>
    <t>Falta de controles al interior de los procesos</t>
  </si>
  <si>
    <t>Deficiente comunicación entre los procesos</t>
  </si>
  <si>
    <t>Comites y/o reuniones entre los procesos</t>
  </si>
  <si>
    <t>Desconocimiento de las normas vigentes y aplicables en el desarrollo organizacional</t>
  </si>
  <si>
    <t>Capacitación y formación en normas actualizadas aplicables a la organización</t>
  </si>
  <si>
    <t>Perdida de valor de la organización.</t>
  </si>
  <si>
    <t>Cambios en la tasa de interés y de rendimiento que afecten significativamente a la empresa.</t>
  </si>
  <si>
    <t>Procedimientos contables y presupuestales</t>
  </si>
  <si>
    <t>Riesgos financieros no controlados</t>
  </si>
  <si>
    <t>Auditoria de verificación posterior por parte de la revisoria fiscal.</t>
  </si>
  <si>
    <t>Entrega inoportuna y/o imprecisa  de  la información financiera y/o tributaria</t>
  </si>
  <si>
    <t>Incumplimientos de acuerdos y/o compromisos con las autoridades regionales y locales.</t>
  </si>
  <si>
    <t>Incumplimientos de los requisitos legales, reglamentarios, ficales y tributarios con los entes reguladores y de control</t>
  </si>
  <si>
    <t>Reuniones de seguimiento a los acuerdos y/o compromisos adquiridos con las partes involucradas</t>
  </si>
  <si>
    <t>Deterioro de la imagen y reputación de la organización ante los entes reguladores, de control, autoridades regionales y locales.</t>
  </si>
  <si>
    <t>Falta de aplicación de la ley, debilidades institucional, bajo estandares morales.</t>
  </si>
  <si>
    <t>Sanciones por incumplimiento de requisitos contractuales y solicitudes de exigencias aclaratorias (Interventoria y Revisora fiscal).</t>
  </si>
  <si>
    <t>Deficiencia en la entrega de informes</t>
  </si>
  <si>
    <t>Entrega de informes semanales, mensuales y finales.</t>
  </si>
  <si>
    <t>CONTROL INTERNO</t>
  </si>
  <si>
    <t>Imposibilidad para adelantar seguimiento a los mapas de riesgos</t>
  </si>
  <si>
    <t>Imposibilidad para adelantar seguimiento a los planes de mejoramiento</t>
  </si>
  <si>
    <t>Revision periodica de los riesgos de cada proceso por la oficina de control interno.</t>
  </si>
  <si>
    <t>Falta de cronogramas para la realizacion oportuna de los seguimientos.</t>
  </si>
  <si>
    <t>El no a personarse de las tareas encomendadas.</t>
  </si>
  <si>
    <t>Verificacion que las acciones corresctivas y de mejoras se hallan cumplido, por parte de la oficina de control interno</t>
  </si>
  <si>
    <t>Deficiencia en la entrega oportuna de informacion en la presentación de informes de auditoria o visitas de control.</t>
  </si>
  <si>
    <t>No verificacion de la proveniencia de la informacion.</t>
  </si>
  <si>
    <t xml:space="preserve">Definicion de plazos para la entrega de la informacion y verificacion de la confiabilidad de la misma. </t>
  </si>
  <si>
    <t>Informacion no suministrada a tiempo por los procesos.</t>
  </si>
  <si>
    <t>Reuniones de seguimiento con los lideres de proceso.</t>
  </si>
  <si>
    <t>GESTION HSEQ</t>
  </si>
  <si>
    <t>Incumplimientos de los objetivos, metas y programas del Sistema de gestión.</t>
  </si>
  <si>
    <t>Falta de seguimiento a los resultados obtenidos</t>
  </si>
  <si>
    <t>Incumplimiento del cronograma de trabajo</t>
  </si>
  <si>
    <t>Auditorias externas de certificacion al sistema de gestión</t>
  </si>
  <si>
    <t>Auditorias internas al sistema de gestión</t>
  </si>
  <si>
    <t>Seguimiento a los Indicadores  de gestión.</t>
  </si>
  <si>
    <t>No conformidades del sistema de gestión</t>
  </si>
  <si>
    <t>Enfermedades y/o accidentes laborales en los diferentes proceso de la organización (personal propio, contratistas y terceros)</t>
  </si>
  <si>
    <t xml:space="preserve">Dotación de elementos de seguridad. </t>
  </si>
  <si>
    <t>Actos y/o condiciones inseguras</t>
  </si>
  <si>
    <t>Errores humanos (comportamiento)</t>
  </si>
  <si>
    <t>Exposición a agentes biológicos, químicos, fisicos, ruido, vibraciones, temperaturas extremas (altas y bajas), radiaciones ionizantes, no ionizantes y exposición a otras circunstancias no contemplada en los apartados anteriores.</t>
  </si>
  <si>
    <t>Sanciones y/o multas por incumplimiento a los principios, normas y requisitos legales (correspondiente a la salud y seguridad de los colaboradores).</t>
  </si>
  <si>
    <t>Seguimiento mediante la matriz de requisitos legales</t>
  </si>
  <si>
    <t>Sanciones y/o multas por incumplimiento de requisitos regulatorios ambientales.</t>
  </si>
  <si>
    <t>JURIDICA</t>
  </si>
  <si>
    <t>La no entrega oportuna de los informes tecnicos, extravio de documentos en las areas requeridas.</t>
  </si>
  <si>
    <t>Exigencias y control más veraz al área técnica, comercial y administrativa, ampliación de términos a través de decreto de pruebas.</t>
  </si>
  <si>
    <t>Perdida de documentos soportes en procesos juridicos.</t>
  </si>
  <si>
    <t>Vencimiento de terminos en proceso juridicos.</t>
  </si>
  <si>
    <t>Manipulacion y alteracion indebida de la información contenida en los diferentes soportes fisicos y/o magneticos que reposan en el archivo.</t>
  </si>
  <si>
    <t>Aplicación del programa de gestion documental, incluida la tabla de la retencion documental.</t>
  </si>
  <si>
    <t>Sanciones y/o multas por incumplimiento a los principios, normas y requisitos legales (correspondiente a la gestión administrativa y financiera de la organización)</t>
  </si>
  <si>
    <t>Desarrollo de comites juridicos.</t>
  </si>
  <si>
    <t>Respuesta inoportuna a requerimientos legales, contractuales y regulatorios.</t>
  </si>
  <si>
    <t>Decisiones erradas y falta de transparencia en las decisiones.</t>
  </si>
  <si>
    <t>No contar con un procedimiento adecuado puede conducir a dejar registros errados y por ende ejecución de decisiones erradas, o falta de coherencia y la realidad de las acciones.</t>
  </si>
  <si>
    <t>Aplicación de los procedimientos juridicos de  defensa de la empresa ante entes de control y vigilancia.</t>
  </si>
  <si>
    <t>Aplicación del procedimiento conceptos y recomendaciones con alcance jurídico.</t>
  </si>
  <si>
    <t>Estudio y analisis de casos criticos en comites juridios</t>
  </si>
  <si>
    <t>Jornadas de organización del archivo de gestión y central.</t>
  </si>
  <si>
    <t>Contratación de proveedores/contratistas no competentes</t>
  </si>
  <si>
    <t>Validación de términos juridicos y condiciones contractuales deficiente.</t>
  </si>
  <si>
    <t>Incumplimiento de las normas de contratación estatal.</t>
  </si>
  <si>
    <t>Revisión y seguimiento periodico a las normas de contratación estatal.</t>
  </si>
  <si>
    <t>Fraude procesal / resolucion judicial</t>
  </si>
  <si>
    <t>Falsedad en una actuación judicial o administrativa.</t>
  </si>
  <si>
    <t>Fallas en solucion integral a problemas juridicos</t>
  </si>
  <si>
    <t>Decisiones y conceptos errados</t>
  </si>
  <si>
    <t>Indebida elaboración y legalizacion de contratos.</t>
  </si>
  <si>
    <t>Condiciones deficientes que no se ajustan al objeto y naturaleza del contrato.</t>
  </si>
  <si>
    <t>Alto número de procesos judiciales en contra de DISPSAC.</t>
  </si>
  <si>
    <t>Falta de control y seguimiento al vencimiento de los terminos</t>
  </si>
  <si>
    <t>Falta de control y seguimiento a la gestion juridica.</t>
  </si>
  <si>
    <t>Sentencias desfavorables para la entidad, que afectan el patrimonio de la organización.</t>
  </si>
  <si>
    <t>ATENCION AL CLIENTE</t>
  </si>
  <si>
    <t>Silencio administrativo positivo</t>
  </si>
  <si>
    <t xml:space="preserve">Ausencia de respuesta al derecho de Petición.  </t>
  </si>
  <si>
    <t>Incumplimiento de los plazos estipulados sobre el procedimiento administrativo.</t>
  </si>
  <si>
    <t xml:space="preserve">Seguimiento diario de estado de PQR´s con base en la información del SIEC. </t>
  </si>
  <si>
    <t>Trazabilidad del procedimiento administrativo.</t>
  </si>
  <si>
    <t>Envio de citación y avisios en terminos legalmente establecido a traves de correo certificado.</t>
  </si>
  <si>
    <t>Aplicación de procedimientos de atencion al cliente (PQRS)</t>
  </si>
  <si>
    <t>Aplicación de los procedimiento de gestion documental</t>
  </si>
  <si>
    <t>Extravió de expedientes.</t>
  </si>
  <si>
    <t>Ampliación injustificada de términos.</t>
  </si>
  <si>
    <t>Notificación indebida.</t>
  </si>
  <si>
    <t xml:space="preserve">Conexión no autorizada de usuarios </t>
  </si>
  <si>
    <t>Incumplimiento en lo requisitos en el procedimiento de matrícula nueva.</t>
  </si>
  <si>
    <t>Envío a control de energía para revisión en terreno de usuarios solicitantes que no cumplen requisitos.</t>
  </si>
  <si>
    <t>Sanciones y/o multas por incumplimiento a los principios, normas y requisitos legales (correspondiente a atención al cliente)</t>
  </si>
  <si>
    <t>Atención inadecuada al usuario</t>
  </si>
  <si>
    <t>PROCESO ENCARGADO DE GESTIONAR EL RIESGO</t>
  </si>
  <si>
    <t>Politicas inflexibles, que no puedan ajustarse según la circunstancia.</t>
  </si>
  <si>
    <t>Poca capacitacion y/o entrenamiento a los colaboradores que atienden a los usuarios.</t>
  </si>
  <si>
    <t>Plan de formacion: Capacitaciones y/o entrenamientos al personal en atencion al cliente.</t>
  </si>
  <si>
    <t>Aplicación del procedimiento de atencion al cliente.</t>
  </si>
  <si>
    <t>Solucion insatisfactorio o inoportuna a PQRS</t>
  </si>
  <si>
    <t>Respuestas tardías a las PQRS</t>
  </si>
  <si>
    <t>FACTURACIÓN</t>
  </si>
  <si>
    <t>Entrega de facturas fuera del tiempo establecido</t>
  </si>
  <si>
    <t>No atender inmediatamente los reportes de daños.</t>
  </si>
  <si>
    <t>No recibir información oportuna derivada de la prestación del servicio de energía eléctrica.</t>
  </si>
  <si>
    <t>Interrupciones o perdida temporal de la continudad del servicio de energia electrica, por actividades de mantenimiento o reparación en la infraestructura electrica.</t>
  </si>
  <si>
    <t>Convenios con medios de comunicación de la region, emision de comunicados informativos devidados de la prestacion del servicios de energia electrica.</t>
  </si>
  <si>
    <t>Programa de ejecución de mantenimiento programados y no programados a la infraestructura electrica.</t>
  </si>
  <si>
    <t>Optimización de los tiempos de trabajo y los recursos utilizados para atender las solicitudes de los usuarios.</t>
  </si>
  <si>
    <t>Mayor cobertura con medios de comunicación de la region, que garanticen la divulgacion de los comunicados  informativos devidados de la prestacion del servicios de energia electrica.</t>
  </si>
  <si>
    <t>Gestion social y comunicaciones</t>
  </si>
  <si>
    <t>Seguimiento a los reportes de daños a traves del CSM</t>
  </si>
  <si>
    <t>Insatisfación de los usuarios y comunidad por la atencion del servicio de energia electrica.</t>
  </si>
  <si>
    <t>Grupo o Parte Interesada</t>
  </si>
  <si>
    <t>Quejas usuarios a los cuales se les realiza corte y no les ha llegado factura.</t>
  </si>
  <si>
    <t>Seguimiento a quejas verbales respecto a la entrega de la factura con señalización por medio de volantes.</t>
  </si>
  <si>
    <t>Entrega tardía de las facturas</t>
  </si>
  <si>
    <t>Procedimiento de atencion y reporte de daños.</t>
  </si>
  <si>
    <t>Seguimiento a la entrega de facturas con la realización de llamadas  aleatorias, seguimiento en terreno (esta actividades se realizan  de forma trimestral y mensual respectivamente).</t>
  </si>
  <si>
    <t>Liquidación errónea de facturas</t>
  </si>
  <si>
    <t>Quejas de usuarios los cuales informan que no les llega la nueva factura con los valores actualizados.</t>
  </si>
  <si>
    <t>Revision y realización deactividad "Critica".</t>
  </si>
  <si>
    <t>Cambios en la normatividad por parte de los entes reguladores y normativos generan mayores costos.</t>
  </si>
  <si>
    <t>Emision de mandatos por parte de los entes reguladores y de control.</t>
  </si>
  <si>
    <t>Aplicacion de los mandatos emitidios por los entes reguladores y de control.</t>
  </si>
  <si>
    <t>Seguimiento y analisis a los mandatos emitidos por las entidades de regulacion y control por parte de las oficinas de planeacion, gestion energia y facturacion.</t>
  </si>
  <si>
    <t>Revision y analisis de las nueva tarifas, mediante comité comercial.</t>
  </si>
  <si>
    <t>GESTIÓN RECAUDO Y CARTERA</t>
  </si>
  <si>
    <t>Falta de Interface entre los Bancos y el SIEC.</t>
  </si>
  <si>
    <t xml:space="preserve">El no registro o la omisión de los recaudos oportunamente. </t>
  </si>
  <si>
    <t>Realizar suspensiones despues del primer dia de la semana siempre y cuando el dia habil anterior sea fecha limite.</t>
  </si>
  <si>
    <t xml:space="preserve">Actualización diaria de la información. </t>
  </si>
  <si>
    <t>Ingreso de recaudos al SIEC con un limite de dos días posteriores al pago hecho por el usuario.</t>
  </si>
  <si>
    <t>Suspensiones injustificadas del servicio de energía electrica.</t>
  </si>
  <si>
    <t>Listado de suspension erroneos</t>
  </si>
  <si>
    <t>Deterioro de la cartera</t>
  </si>
  <si>
    <t>Clientelismo entre funcionarios y usuarios</t>
  </si>
  <si>
    <t>Realizar cruces de información de los conceptos cobrados contra los recaudados.</t>
  </si>
  <si>
    <t>Clientelismo entre funcionarios y usuarios.</t>
  </si>
  <si>
    <t>Aplicacion de descuentos sin autorizacion o visto bueno del lider o gerente del proceso.</t>
  </si>
  <si>
    <t>Aplicación de conceptos de cobros y recaudo no autorizados</t>
  </si>
  <si>
    <t>Directriz: Descuentos  con el visto bueno del Jefe del Área o Gerente Comercial.</t>
  </si>
  <si>
    <t>Directriz: Cobros por suspensión no efectuados deberán ser autorizados por el Jefe del Área o Gerente Comercial.</t>
  </si>
  <si>
    <t>Detrimento patrimonial al omitir el cobro de suspensiones o al aplicar descuentos injustificados</t>
  </si>
  <si>
    <t>Fraude interno en la gestion de cobro</t>
  </si>
  <si>
    <t>Falta de valores y principios en el personal.</t>
  </si>
  <si>
    <t>Aceptación de dadivas de parte de terceros</t>
  </si>
  <si>
    <t>Plan de formacion: capacitacion sobre valores humanistas (la ética y moral) al personal del área</t>
  </si>
  <si>
    <t>Seguimiento mediante comité comercial a la gestion de cobro.</t>
  </si>
  <si>
    <t>Registro erróneo de la información en el Sistema Comercial</t>
  </si>
  <si>
    <t xml:space="preserve">Retroalimentación del personal de terreno erróneo. </t>
  </si>
  <si>
    <t xml:space="preserve">Información inconsistente con falta de veracidad. </t>
  </si>
  <si>
    <t>Mal diligenciamiento de los formatos de Calidad.</t>
  </si>
  <si>
    <t xml:space="preserve">Seguimiento y arqueo de novedades. </t>
  </si>
  <si>
    <t>Entrenamiento y/o formación al personal operativo en gestion y control documental.</t>
  </si>
  <si>
    <t>Reuniones grupales de analisis novedades reportadas por el personal operativo.</t>
  </si>
  <si>
    <t xml:space="preserve">Revision y aplicación de actividades de "Precritica" y retoma de lecturas. </t>
  </si>
  <si>
    <t>Sistema tarifario ajustado a una regulacion no particular a las condiciones del departamento del Chocó (Algunos componentes relacionados a los costos de inversión, operación y mantenimiento del modelo tarifario no están reconocidos a costos reales).</t>
  </si>
  <si>
    <t>GESTIÓN SOCIAL Y COMUNICACIONES</t>
  </si>
  <si>
    <t>Asalto y robo de los dineros recaudados en la visita a comunidades.</t>
  </si>
  <si>
    <t>Presencia de grupos al margen de la ley en las localidades a las que se asiste periódicamente a realizar jornadas integrales donde realizan recaudo de recursos producto de la facturación mensual.</t>
  </si>
  <si>
    <t>Conflictos con la comunidades</t>
  </si>
  <si>
    <t>Contacto permanente con los usuarios  en reuniones comunitarias y campañas de sensibilización sobre diferentes temas derivados de la prestación del servicio y difusión de información de interés.</t>
  </si>
  <si>
    <t>Percepción equivocada de los usuarios frente a la información suministrada en los talleres y capacitaciones brindados.</t>
  </si>
  <si>
    <t>Plan de formación: Capacitación interna y preparación de los contenidos a exponer.</t>
  </si>
  <si>
    <t xml:space="preserve">Plan de formación: Capacitación en atencion al cliente, estrés </t>
  </si>
  <si>
    <t>Jefe Gestión Social y Comunicaciones.</t>
  </si>
  <si>
    <t>Deterioro de la imagen y reputación de la organización (No está consolidada positivamente la imagen de la empresa).</t>
  </si>
  <si>
    <t>Insatisfación de la comunidad por las actividades de la organización.</t>
  </si>
  <si>
    <t>GESTIÓN DE ENERGÍA</t>
  </si>
  <si>
    <t>Imposibilidad para facturar los cargos pór uso del STR.</t>
  </si>
  <si>
    <t>Redes de comunicacion via internet y servidores en falla.</t>
  </si>
  <si>
    <t>Errores en la liquidación mensual del SDL.</t>
  </si>
  <si>
    <t>Falla en la comuicación para los modems de telemedida.</t>
  </si>
  <si>
    <t>Solicitud de informacion por escrito</t>
  </si>
  <si>
    <t>Disminución del recaudo por STR.</t>
  </si>
  <si>
    <t>Cambio de dirección de envío por parte de los agentes.</t>
  </si>
  <si>
    <t>No entrega de la correspondencia por parte de la empresa de mensajería.</t>
  </si>
  <si>
    <t>Solicitud de las guías de envía al proceso de archivo y correspondencia.</t>
  </si>
  <si>
    <t>Seguimiento a las guías de envio a traves de la web de la empresa de mensajeria.</t>
  </si>
  <si>
    <t>CONTROL DE ENERGIA</t>
  </si>
  <si>
    <t>Liquidaciones erróneas de consumos de energía no facturados</t>
  </si>
  <si>
    <t>Con medidores Digitales puede haber perdida de información debido a borrarse la memoria.</t>
  </si>
  <si>
    <t xml:space="preserve">Creación de expendiente por parte del personal Tecnico de operaciones a los predios con inconsistencias. </t>
  </si>
  <si>
    <t>Revisión y aprobación por parte del jefe del proceso.</t>
  </si>
  <si>
    <t xml:space="preserve">No determinación del tiempo que lleva consumiendo energía el predio encontrado. </t>
  </si>
  <si>
    <t>Conexiones ilegales (usuarios no normalizados)</t>
  </si>
  <si>
    <t>Incumplimiento de los requisitos del procedimiento de matrícula nueva.</t>
  </si>
  <si>
    <t>Interveniciones a las conexiones del empalme para evitar el registro del medidor.</t>
  </si>
  <si>
    <t>Alteraciones de los equipos de medición.</t>
  </si>
  <si>
    <t>Aplicación del procedimiento detección de anomalias e irregularidades</t>
  </si>
  <si>
    <t>Aplicación del procedimiento manejo administrativo y juridico de anomalias.</t>
  </si>
  <si>
    <t>Revisiones anomalias e irregularidades en terreno.</t>
  </si>
  <si>
    <t>Sanciones y/o multas por incumplimiento a los principios, normas y requisitos legales (correspondiente a control de energia)</t>
  </si>
  <si>
    <t>Desconocimiento de las normas vigentes y aplicables en el desarrollo organizacional.</t>
  </si>
  <si>
    <t>Incumplimiento de indicadores contractuales de control de energia</t>
  </si>
  <si>
    <t>Pocas actividades de recuperacion y control de perdidas</t>
  </si>
  <si>
    <t>Metas definidas y establecidas no alcanzadas</t>
  </si>
  <si>
    <t>Programa de recuperación y reducción de perdidas</t>
  </si>
  <si>
    <t>Seguimiento a traves de la junta directiva</t>
  </si>
  <si>
    <t>Asalto y robo de los dineros recaudados en la visita a comunidades</t>
  </si>
  <si>
    <t>Corrupción del personal de cuadrilla</t>
  </si>
  <si>
    <t>Inconformidad en la remuneración por parte el personal operativo.</t>
  </si>
  <si>
    <t>Falta de valores y principios en el personal operativo.</t>
  </si>
  <si>
    <t>Coacción por parte de terceros al personal operativo.</t>
  </si>
  <si>
    <t>Realizar charlas de motivación y compromiso con el personal .</t>
  </si>
  <si>
    <t>Reprogramar revisiones a usuarios ya visitados.</t>
  </si>
  <si>
    <t>Llevar a la oficina de personal todo caso en el que se demuestre corrupción para la toma de correctivos necesarios.</t>
  </si>
  <si>
    <t>Comité de ccordinacion de control interno</t>
  </si>
  <si>
    <t>Deficiencia en la toma de pruebas para la revisión de irregularidades</t>
  </si>
  <si>
    <t>Equipos con mala calibración de su medida.</t>
  </si>
  <si>
    <t>Falta de toma de evidencias fotográficas.</t>
  </si>
  <si>
    <t>Creación de la  hoja de vida para los equipos de medida y registro fotografico.</t>
  </si>
  <si>
    <t>Procedimiento de calibracion de equipos de medición</t>
  </si>
  <si>
    <t>PLANEACION E INGENIERIA</t>
  </si>
  <si>
    <t xml:space="preserve"> Deficiencia en el seguimiento y control de obra</t>
  </si>
  <si>
    <t>No hacer visitas periódicas a la obra</t>
  </si>
  <si>
    <t>Falta de análisis y conceptos técnicos</t>
  </si>
  <si>
    <t>Delimitación de acciones a tomar por los interventores en su seguimiento y control a contratos</t>
  </si>
  <si>
    <t>Condiciones establecidas en los pliegos de condiciones y /o solicitudes de oferta.</t>
  </si>
  <si>
    <t>Programación de visitas periódicas a la obra</t>
  </si>
  <si>
    <t>Entrega de informes semanales, mensuales y finales por parte del contratista e interventoría</t>
  </si>
  <si>
    <t>Uso de bitácoras diaria de obra (Entrega de cronogramas)</t>
  </si>
  <si>
    <t>Planeacion de proyectos no ajustada a la necesidad de la organización</t>
  </si>
  <si>
    <t>Aplicación del procedimiento planeamiento de Proyectos de Inversión</t>
  </si>
  <si>
    <t>Aplicacion del procedimiento control del diseño de proyectos de Inversión</t>
  </si>
  <si>
    <t>Deficiencias en los diseños de proyectos</t>
  </si>
  <si>
    <t>Falta de análisis y conceptos técnicos a proyectos</t>
  </si>
  <si>
    <t>Fallas en los transformadores de potencia</t>
  </si>
  <si>
    <t>Fallas en los circuitos a 13.2 Kv</t>
  </si>
  <si>
    <t>Inspecciones mensuales, mantenimientos preventivos a equipos de subestación</t>
  </si>
  <si>
    <t xml:space="preserve">Contratación de podas y rocería </t>
  </si>
  <si>
    <t>Mantenimientos preventivos  programados y reposición de infraestructura en líneas de transmisión y redes de distribución</t>
  </si>
  <si>
    <t>Condiciones climáticas adversas en las zonas de cobertura (Alta vegetación en el STR y SDL)</t>
  </si>
  <si>
    <t>Reparación y mantenimiento del sistema de vigilancia y monitoreo en las subestaciones.</t>
  </si>
  <si>
    <t>Inspecciones del estado actual de las redes y Stock de equipos principales para reposición y contingencia.</t>
  </si>
  <si>
    <t>Mantener la cobertura de la polizas de riesgos</t>
  </si>
  <si>
    <t>Imposibilidad de monitoreo y operación remota del Sistema Electrico</t>
  </si>
  <si>
    <t>Falla en el sistema de comunicación principal y de respaldo</t>
  </si>
  <si>
    <t>Falla en los servidores</t>
  </si>
  <si>
    <t>Falla en los equipos emisores</t>
  </si>
  <si>
    <t>Comunicación entre subestaciones y operarios del sistema por vías telefónicas y equipos de radiofrecuencia base, móvil y portátil.</t>
  </si>
  <si>
    <t>Sistema redundante de comunicación por onda portadora (equipos en cada subestación) e implementación y desarrollo de comunicación por fibra optima.</t>
  </si>
  <si>
    <t>Inspecciones periódicas a equipos de comunicaciones en subestaciones.</t>
  </si>
  <si>
    <t>OPERACION Y MANTENIMIENTO</t>
  </si>
  <si>
    <t>Imposibilidad para atender oportunamente los reportes de daños</t>
  </si>
  <si>
    <t>Falla en la comunicación con las cuadrillas</t>
  </si>
  <si>
    <t>Falta de disponibilidad de vehículos y personal operativo para la atención de los reportes de daños</t>
  </si>
  <si>
    <t>Situaciones orden público</t>
  </si>
  <si>
    <t>Mantenimientos preventivos programados en forma escalonada a vehículos de mayor utilización.</t>
  </si>
  <si>
    <t>Zona de difícil acceso, condiciones climáticas adversas.</t>
  </si>
  <si>
    <t>Monitoreo y seguimiento a los reportes del IDEAM, Utilización de elementos adecuados para el trabajo bajo condiciones climáticas adversas</t>
  </si>
  <si>
    <t>Intervenciones en las zonas con acompamiento de la fuerza publica, monitoreo y seguimiento a los reportes de las autoridades de seguridad.</t>
  </si>
  <si>
    <t>Revisiones y mantenimiento periodico de los equipos de comunicación.</t>
  </si>
  <si>
    <t>Disponibilidad de vehiculos en optimas condiciones</t>
  </si>
  <si>
    <t>Disponibilidad de personal compentente (cuadrillas operativas)</t>
  </si>
  <si>
    <t>Disponibilidad de Stop de herramientas, materiales y equipos</t>
  </si>
  <si>
    <t>Almacen</t>
  </si>
  <si>
    <t>Aspectos geográficos afectan la gestión de Infraestructura eléctrica, dispersa en áreas con difícil acceso.</t>
  </si>
  <si>
    <t>Alta pluviosidad en la región por período de tiempo indeterminado.</t>
  </si>
  <si>
    <t>Vias terrestres de acceso en regulares condiciones de transitabilidad.</t>
  </si>
  <si>
    <t>Alta vegetación en la región, presencia de ríos y riachuelos</t>
  </si>
  <si>
    <t>Parque automotor acorde con las zonas de operación</t>
  </si>
  <si>
    <t>Contratación de podas y rocería, contratacion de medios de transportes fluvilaes.</t>
  </si>
  <si>
    <t>Daño en la infraestructura eléctrica de la organización (Orden publico).</t>
  </si>
  <si>
    <t>Intervenciones de los grupos ilegales sobre la infraestructura eléctrica (atentados terroristas)</t>
  </si>
  <si>
    <t>Intervenciones en las zonas con acompamiento de la fuerza publica, monitoreo y seguimiento a los reportes de las autoridades competentes.</t>
  </si>
  <si>
    <t>Reuniones con lideres y/o representtantes de las comunidades de dificil acceso.</t>
  </si>
  <si>
    <t>Secuestros, extorciones por parte de grupos ilegales.</t>
  </si>
  <si>
    <t>Presencia de grupos al margen de la ley en las zonas de cobertura de la organización.</t>
  </si>
  <si>
    <t>Orden publico: Control territorial, control sobre el tráfico de estupefacientes, poca opotunidad laboral en la region, poca cobertura educativa.</t>
  </si>
  <si>
    <t>Invasiones en áreas de servidumbre y de instalaciones de la empresa.</t>
  </si>
  <si>
    <t>Construccion, reparación o mejoramiento de vias de acceso.</t>
  </si>
  <si>
    <t>Construccion de sistemas de alcantarillado y/o acueducto.</t>
  </si>
  <si>
    <t>Crecimiento poblacional (construcción de viviendas, fincas, cabañas, empresas).</t>
  </si>
  <si>
    <t>Agresiones fisicas y verbales a funcionarios de la organización.</t>
  </si>
  <si>
    <t>Contacto con los usuarios  y comunidad cuando se esta interviniendo en las infraestrucutra electrica.</t>
  </si>
  <si>
    <t>Control territorial, control sobre el tráfico de estupefacientes, poca opotunidad laboral en la region, poca cobertura educativa.</t>
  </si>
  <si>
    <t>Imposibilidad de acceso a zonas urbanas y rurales controladas por grupos ilegales.</t>
  </si>
  <si>
    <t>Imposibilidad para prestar el servicio de energia electrica (Perdida de continuidad en la prestación del servicio eléctrico)</t>
  </si>
  <si>
    <t>Obsolescencia de la infraesctructura para la prestacion del servicio de energia electrica.</t>
  </si>
  <si>
    <t>Falta de mantenimiento y/o reposicion  a las redes de distribuccion</t>
  </si>
  <si>
    <t>Poca disponibilidad de recuersos para mantenimiento y/o reposicion de las redes de distribuccion</t>
  </si>
  <si>
    <t>Realización de las inversiones y practicas de operación y mantenimiento necesarias.</t>
  </si>
  <si>
    <t>Modelo de operación fluctuante.</t>
  </si>
  <si>
    <t>GESTION FINANCIERA</t>
  </si>
  <si>
    <t>Perdida, robo o desviación de recursos</t>
  </si>
  <si>
    <t>Dineros sin consignar que no son guardados en la caja fuerte</t>
  </si>
  <si>
    <t>Acceso de personal de la empresa o extraños a las zonas de caja o tesorería</t>
  </si>
  <si>
    <t>Dineros recaudados y no consignados por parte del cajero o mensajero</t>
  </si>
  <si>
    <t>Transporte de dinero a los Bancos sin las debidas precauciones de seguridad</t>
  </si>
  <si>
    <t>El Dinero recaudado por los recaudadores externos no sea consignado</t>
  </si>
  <si>
    <t>Transporte y envió de dinero de las jornadas de recaudo sin las precauciones de seguridad</t>
  </si>
  <si>
    <t>Sistema de vigilancia con cámaras de seguridad</t>
  </si>
  <si>
    <t>Implementación de guardado en caja fuerte</t>
  </si>
  <si>
    <t>Acompañamiento de la policía cada vez que se lleven los recursos al banco</t>
  </si>
  <si>
    <t>Amparo por pérdida o robo a través de pólizas de seguros adoptando las medidas de seguridad necesarias</t>
  </si>
  <si>
    <t>Amparo por pérdida o robo a través de pólizas de seguros</t>
  </si>
  <si>
    <t>Diligenciar los formatos de control existentes</t>
  </si>
  <si>
    <t>Detrimento patrimonial o afectacion operativa por incumplimiento de compromisos financieros.</t>
  </si>
  <si>
    <t>Incumpliendo en el pago de los compromisos del mercado de energía</t>
  </si>
  <si>
    <t>Cobro de interés moratorios por parte de proveedores por el pago extemporáneo de la obligación</t>
  </si>
  <si>
    <t>Ejecución de garantías expedidas para el cumplimiento de las obligaciones</t>
  </si>
  <si>
    <t>Limitación de recursos disponibles para el cumplimento de compromisos</t>
  </si>
  <si>
    <t>Control físico detallado de las fechas de vencimiento  y prioridad de los compromisos.</t>
  </si>
  <si>
    <t>Remitir oportunamente las órdenes de pago de acuerdo a las fechas de vencimiento y a los tiempos  de operación de la fiducia</t>
  </si>
  <si>
    <t>Verificación vía telefónica de los pagos efectuados por el encargo fiduciario</t>
  </si>
  <si>
    <t>Control permanente del flujo de caja para la optimización del uso de los recursos y la planificación financiera.</t>
  </si>
  <si>
    <t>Seguimiento mediante la matriz de requisitos legales.</t>
  </si>
  <si>
    <t>Fallas en el procedimiento de correspondencia</t>
  </si>
  <si>
    <t>Procedimiento de pagos no socializado entre el personal responsable de documentos y facturas</t>
  </si>
  <si>
    <t>Entrega de facturas directamente a interventores o interesados en el pago de proveedores o costos de operación</t>
  </si>
  <si>
    <t>Entrenamiento y socializacion del procedimiento de pagos con el personal involucrado</t>
  </si>
  <si>
    <t>Entrega inoportuna y/o imprecisa  de  la información financiera y/o tributaria.</t>
  </si>
  <si>
    <t>Causación incorrecta de Ingresos y facturas</t>
  </si>
  <si>
    <t xml:space="preserve">Suministro extemporáneo de información de ingresos y egresos </t>
  </si>
  <si>
    <t>Registro inadecuado de activos</t>
  </si>
  <si>
    <t>Conciliación inoportuna de movimientos bancarios</t>
  </si>
  <si>
    <t>Procedimiento de recibo, radicación, custodia, copia, causación y pago de las facturas a través de sistema de gestión documental</t>
  </si>
  <si>
    <t>Auditoria de Verificación posterior por parte de la revisoría fiscal</t>
  </si>
  <si>
    <t>Anulación de registros contables directamente en el Profesional líder de Contabilidad</t>
  </si>
  <si>
    <t>Optimización de las fuentes de información</t>
  </si>
  <si>
    <t xml:space="preserve">Peculado por el uso inadecuado de recursos del presupuesto. </t>
  </si>
  <si>
    <t>Desviacion en la aplicación  de la normatividad presupuestal.</t>
  </si>
  <si>
    <t>Deficiencias en las herramientas de registro de información presupuestal.</t>
  </si>
  <si>
    <t>Multiples medios de consulta para identificar previamente los cambios normativos y procedimiento de a cuerdo a lo establecido en estatutos presupuestales.</t>
  </si>
  <si>
    <t>Implementación de sistema integrado de información que asocia la información presupuestal a todo el manejo financiero de la empresa.</t>
  </si>
  <si>
    <t>Perdida de documentos contables (Perdidad de activos criticos para la organización)</t>
  </si>
  <si>
    <t xml:space="preserve"> Inadecuado nivel de endeudamiento</t>
  </si>
  <si>
    <t>Presentación inoportuna de las cuentas y facturas por parte de los lideres de  procesos, proveedores y/o contratistas</t>
  </si>
  <si>
    <t>Inoportuna presentación de los documentos por parte de las diferentes dependencias de la organizacion para generar el compromiso y su posterior pago</t>
  </si>
  <si>
    <t>Falencias en la planeación del proceso contractual.</t>
  </si>
  <si>
    <t>Aplicación de los procedimiento de la gestion financiera</t>
  </si>
  <si>
    <t>Condiciones inseguras para la operación de la organización.</t>
  </si>
  <si>
    <t>Falta de mantenimiento y/o reparación a la infraestructura (edificios de las sedes) necesaria para la operación de los procesos.</t>
  </si>
  <si>
    <t>Falta de mantenimiento y/o reparación a los ambientes (sociales, psicológicos y fisicos) para la operación de los procesos.</t>
  </si>
  <si>
    <t>Programa de mantenimiento locativos e infraestructura</t>
  </si>
  <si>
    <t>Evaluaciones de riesgos psicosocial, medicion del clima organizacional y planes de intervencion en cada caso.</t>
  </si>
  <si>
    <t>SISTEMAS</t>
  </si>
  <si>
    <t>Manipulación indebida de la información de las bases de datos.</t>
  </si>
  <si>
    <t>Fallas en hardware</t>
  </si>
  <si>
    <t>Errores humanos</t>
  </si>
  <si>
    <t xml:space="preserve">Backup diario a todas las bases de datos </t>
  </si>
  <si>
    <t>Servidor de contingencia</t>
  </si>
  <si>
    <t>Perdida de informacion critica para la organización.</t>
  </si>
  <si>
    <t>Backup incomplementos o no realizados</t>
  </si>
  <si>
    <t>Inspecciones al servidor de contingencia</t>
  </si>
  <si>
    <t xml:space="preserve">Seguimiento al correcto funcionamiento de los Backup de las bases de datos </t>
  </si>
  <si>
    <t>Fallas del servidor de contigencia</t>
  </si>
  <si>
    <t>No oportunidad ni efectividad en los servicios de sistemas (soporte técnico)</t>
  </si>
  <si>
    <t>No contar con stop de elementos y/o equipos tecnicos de sistemas</t>
  </si>
  <si>
    <t>Desinteres y poca importancia a la solicitudes</t>
  </si>
  <si>
    <t>Plan de formacion: Capacitacion y/o entrenamiento en roles y resposabilidades del cargo.</t>
  </si>
  <si>
    <t>Adquisicion de equipos y/o elementos tecnicos de soporte en sistemas.</t>
  </si>
  <si>
    <t>Imposibilidad de acceder a los sistemas de información de la empresa.</t>
  </si>
  <si>
    <t>Fallas en el suministro de energia</t>
  </si>
  <si>
    <t xml:space="preserve">Enlace de contingencia ADSL para el servicio de Internet </t>
  </si>
  <si>
    <t>Respaldo en suministro Energia mediante UPS</t>
  </si>
  <si>
    <t>Backup de los servidores, Mantenimiento preventivo general semestralizado.</t>
  </si>
  <si>
    <t>Obsolecencia de la infraestructura tenologica de la organización (software y/o hardware).</t>
  </si>
  <si>
    <t>Falta de actualizacion y/o reposicion a los software y/o hardware</t>
  </si>
  <si>
    <t>Poca disponibilidad de recuersos para la actualizacion y/o reposicion a los software y/o hardware</t>
  </si>
  <si>
    <t>Definicion de presupuesto anual para actualizacion en sistemas informaticos</t>
  </si>
  <si>
    <t>Actualizacion de los sistemas informaticos que funciona en la organizacion</t>
  </si>
  <si>
    <t>ARCHIVO Y CORRESPONDENCIA</t>
  </si>
  <si>
    <t>Pérdida de la información contenida en los diferentes soportes fisicos que reposan en el archivo.</t>
  </si>
  <si>
    <t>No se hace inducción a los trabajadores sobre el manejo y archivo de la información.</t>
  </si>
  <si>
    <t>Ausencia o falla de las herramientas tecnológicas.</t>
  </si>
  <si>
    <t>Aplicación inadecuada de la Ley General de Archivo.</t>
  </si>
  <si>
    <t>Falta de controles en el momento de desvinculación de personas</t>
  </si>
  <si>
    <t>Plan de formacion: Capacitacion, entrenamiento y reinducción sobre funciones, roles y responsabilidades</t>
  </si>
  <si>
    <t>Sistema de gestion documental ORFEO</t>
  </si>
  <si>
    <t>Aplicación de los procedimientos de archivo y correspondencia de la organización</t>
  </si>
  <si>
    <t>Aplicacion de las actas de entrega de los puestos de trabajo en el momento de la desvinculacion</t>
  </si>
  <si>
    <t>Manipulacion y alteracion indebida de la información contenida en los diferentes soportes fisicos que reposan en el archivo.</t>
  </si>
  <si>
    <t>Bajo nivel de seguridad para el acceso a la información.</t>
  </si>
  <si>
    <t>Desconocimiento  de las políticas de manejo de información.</t>
  </si>
  <si>
    <t>Acceso restringido al archivo, sistemas de vigilancia y seguridad (camaras)</t>
  </si>
  <si>
    <t>Pérdida de la información contenida en bases de datos.</t>
  </si>
  <si>
    <t>Manipulacion y alteracion indebida de las bases de datos.</t>
  </si>
  <si>
    <t>Errores humanos (Desconocimiento  de las políticas de manejo de información)</t>
  </si>
  <si>
    <t>LOGÍSTICA</t>
  </si>
  <si>
    <t>No disponibilidad de bienes y/o servicios, elementos de oficina y herramientas</t>
  </si>
  <si>
    <t>Pocos  bienes y/o servicios, elementos de oficina y herramientas en stock</t>
  </si>
  <si>
    <t>Falta y/o disponibilidad de personal que realice las entregas</t>
  </si>
  <si>
    <t>Contratacion de colaborador (auxiliar de logistcia)</t>
  </si>
  <si>
    <t>Stock de  bienes y/o servicios, elementos de oficina y herramientas en stock</t>
  </si>
  <si>
    <t>Adquisición de elementos e insumos defectuosos o de mala calidad para la gestión de los procesos</t>
  </si>
  <si>
    <t>Cotización con unico proveedor de suministros.</t>
  </si>
  <si>
    <t>Limitación de proveedores diversos en la región</t>
  </si>
  <si>
    <t>Revicion detallada de cada uno de los alticulo al momento de recibirlos.</t>
  </si>
  <si>
    <t>informe al proveedor y se procede a su devolucion</t>
  </si>
  <si>
    <t>Perdida del stock o mal manejo de los materiales y equipos ubicados en el almacen de logistica</t>
  </si>
  <si>
    <t>Sustracción indebida por parte del (os) responsables de almacen</t>
  </si>
  <si>
    <t>Consumo exagerado o inadecuado de insumos que oblique la solicitud de más unidades.</t>
  </si>
  <si>
    <t xml:space="preserve">Revision periodica del stock de materiales y equipos ubicados en el almacen. </t>
  </si>
  <si>
    <t>Aplicación del reglamento interno de trabajo</t>
  </si>
  <si>
    <t>Administracion inadecuada del parque automotor</t>
  </si>
  <si>
    <t>Deficiencias en las competencias y formación del operador del vehiculo.</t>
  </si>
  <si>
    <t xml:space="preserve"> Deficiencias en el vehiculo que evitan su correcta manipulación.</t>
  </si>
  <si>
    <t>Plan de formacion: Capacitaciones a los conductores en manejo defensivo.</t>
  </si>
  <si>
    <t>Entrega de vehiculos en las condiciones y terminos adecuados para su operación</t>
  </si>
  <si>
    <t>Sanciones y/o multas por incumplimiento a los principios, normas y requisitos legales (correspondiente a las normas de transito)</t>
  </si>
  <si>
    <t>Cambios permantes de proveedores/contratistas.</t>
  </si>
  <si>
    <t>Incumplimiento de calidad y garantia de los productos y/o servicios</t>
  </si>
  <si>
    <t>Selección inadecuada de un proveedor y/o contratistas</t>
  </si>
  <si>
    <t>Incumplimiento en los tiempos de entrega de los productos y/o servicios contratados</t>
  </si>
  <si>
    <t>Aplicación de la evaluacion y seguimiento al desempeño al proveedor y/o contratista</t>
  </si>
  <si>
    <t>Aplicación del procedimiento de selección de proveedores y/o contratsita</t>
  </si>
  <si>
    <t>Contratación de proveedores/contratistas no competentes.</t>
  </si>
  <si>
    <t>Selección de proveedores y/o contratistas que no reunen los requisitos establecidos por la organizacion.</t>
  </si>
  <si>
    <t>Inadecuado manejo del proceso de contratación y compras</t>
  </si>
  <si>
    <t>ALMACEN</t>
  </si>
  <si>
    <t>Daños de materiales y/o equipos ubicados en el almacen central</t>
  </si>
  <si>
    <t>Manipulación inadecuada por parte del personal interno</t>
  </si>
  <si>
    <t>Fallas en el software  (Sistema de gestion documental ORFEO)</t>
  </si>
  <si>
    <t>Deterioro o afectación por las condiciones locativa inadecuada del almacen</t>
  </si>
  <si>
    <t>Perdida del stock o mal manejo de los materiales y equipos ubicados en el almacen central</t>
  </si>
  <si>
    <t>Debilidades en seguridad en las instalaciones.</t>
  </si>
  <si>
    <t>Corrupción del personal encargado del material o la vigilancia de las instalaciones</t>
  </si>
  <si>
    <t>Registro de entrada y salida de personal.</t>
  </si>
  <si>
    <t>Instalación de camaras y vigilancia privada</t>
  </si>
  <si>
    <t>Ingreso y salida erronea de referencias de materiales y/o equipos ubicados en el almacen central</t>
  </si>
  <si>
    <t>Falla humana en la digitación de información.</t>
  </si>
  <si>
    <t>Falla en los sistemas de información</t>
  </si>
  <si>
    <t>Entrenamiento, charlas de control y actualización con el personal que opera los sistemas de información.</t>
  </si>
  <si>
    <t>Manejo inadecuado del inventario de referencia de materiales y/o equipos</t>
  </si>
  <si>
    <t>Aplicación del procedimiento  Administración de Materiales del Almacén</t>
  </si>
  <si>
    <t>Mala administracion del inventario y/o corrupción del personal encargado</t>
  </si>
  <si>
    <t>GESTIÓN DEL TALENTO HUMANO</t>
  </si>
  <si>
    <t>Bajo nivel en el desempeño del personal</t>
  </si>
  <si>
    <t>Vinculacion de personal con deficiencia en las competencias minimas requeridas para el cargo.</t>
  </si>
  <si>
    <t>Falta  de actualizacion en las competencias minimas basicas necesarias para el desarrollo de las funciones del personal existente.</t>
  </si>
  <si>
    <t>Fortalecimiento del plan de formación a traves del diagnostico de habilidades basicas y especificas desarrollado en la evaluacion de competencias</t>
  </si>
  <si>
    <t>Incorporación de capacitaciones con acompañamiento del SENA para temas tecnicos a fortalcer.</t>
  </si>
  <si>
    <t>Sanciones y/o multas por incumplimiento a los principios, normas y requisitos legales (correspondiente a estandares laborales)</t>
  </si>
  <si>
    <t>Insatisfacion de colaboradores.</t>
  </si>
  <si>
    <t>Desmejoramiento del ambiente laboral</t>
  </si>
  <si>
    <t>Mala imagen de la organizacion, mala prestación del servicio.</t>
  </si>
  <si>
    <t>Desmotivación del grupo de trabajo, falta de entendimiento entre los compañeros</t>
  </si>
  <si>
    <t>Desarrollo del Plan de bienestar</t>
  </si>
  <si>
    <t>Desarrollo del Plan de formacion</t>
  </si>
  <si>
    <t>Bajo nivel de competencias de colaboradores</t>
  </si>
  <si>
    <t>Personas sin las condiciones requeridas para desarrollar su trabajo con calidad.</t>
  </si>
  <si>
    <t>Personas seleccionado sin las condiciones o con deficiencia   en las competencias minimas requeridas para el cargo</t>
  </si>
  <si>
    <t>Poco conocimiento en el área de desempeño, poca destreza y habilidades para desempeñar funciones</t>
  </si>
  <si>
    <t>Aplicación del procedimiento de selección de personal</t>
  </si>
  <si>
    <t>Aplicación de induccion y reinduccion</t>
  </si>
  <si>
    <t>Bajas capacidades actitudinales del talento humano</t>
  </si>
  <si>
    <t>Baja asistencia en las capacitaciones internas definidas en el plan de formaciòn</t>
  </si>
  <si>
    <t>Seguimiento a la  herramienta del control de la asistencia a las capacitaciones.</t>
  </si>
  <si>
    <t>No contar con la capacidad operativa necesaria para prestar el servicio de energia electrica.</t>
  </si>
  <si>
    <t>Poco talento humano competente en la region</t>
  </si>
  <si>
    <t>Convenio interinstitucional con el SENA, para fortalecer la formacion en el sector electrico (Aprendices SENA)</t>
  </si>
  <si>
    <t>Alta rotacion de personal en cargos criticos.</t>
  </si>
  <si>
    <t>Equivocaciones, errores, incumplimiento de funciones</t>
  </si>
  <si>
    <t>Deserciones, renuncias o desvinculaciones</t>
  </si>
  <si>
    <t>Realizar evaluación de desempeño laboral.</t>
  </si>
  <si>
    <t>Aplicación del Programa de Incentivos, compensatorios, promoción y ascenso</t>
  </si>
  <si>
    <t>Múltiples tensiones al talento humano.</t>
  </si>
  <si>
    <t>Estrés, carga laboral, relaciones interpersonales deficientes</t>
  </si>
  <si>
    <t xml:space="preserve"> Falta de entendimiento entre los compañeros, actitud negativa frente al entorno, dificultad para integrarse al equipo de trabajo.</t>
  </si>
  <si>
    <t>Sanciones y/o multas por incumplimiento a los principios, normas y requisitos legales (correspondiente a normas de contratación)</t>
  </si>
  <si>
    <t>Inadecuada elaboración de los pliegos de condiciones</t>
  </si>
  <si>
    <t>Pliegos de condiciones deficientes que no se ajustan al objeto y naturaleza del contrato</t>
  </si>
  <si>
    <t>Selección de propuestas que no satisfagan las necesidades de la organización</t>
  </si>
  <si>
    <t>Analisis de la oferta y la demanda del bien o servicio a contratar (sustentaion de la propuesta)</t>
  </si>
  <si>
    <t>Aplicación de los procedimientos de selección de proveedores.</t>
  </si>
  <si>
    <t>Cargue inadecuado de los pliegos de condiciones en el sistema de informacion estatal</t>
  </si>
  <si>
    <t>Falla de los sistemas informaticos</t>
  </si>
  <si>
    <t>Enlace de contingencia ADSL para el servicio de Internet y Respaldo en suministro Energia mediante UPS</t>
  </si>
  <si>
    <t>Inadecuada elaboración de estudios previos de conveniencia, oportunidad y diseño de la futura contratación.</t>
  </si>
  <si>
    <t>Adquisición de elementos e insumos defectuosos o de mala calidad para la gestión de los procesos.</t>
  </si>
  <si>
    <t>TODOS LOS PROCESOS</t>
  </si>
  <si>
    <t>SISTEMA DE GESTION:</t>
  </si>
  <si>
    <t>Secretaria General, Gerencia juridica, Control Interno</t>
  </si>
  <si>
    <t>Capacitación permanente a las Gestoras Sociales en gestión organizacional,  normatividad vigente y su aplicación.</t>
  </si>
  <si>
    <t>Utilización de la Unidad Móvil de Atención al Cliente y las herramientas audiovisuales con las que cuenta  en las visita comunitarias para la realización de talleres y capacitaciones.</t>
  </si>
  <si>
    <t>Accidentes ambientales por el transporte de residuos peligrosos generados por la empresa</t>
  </si>
  <si>
    <t>Ocurrencia de derrames de aceite dieléctrico contaminado con PCB</t>
  </si>
  <si>
    <t>Consumo considerable de tintas en la impresión del papel por la facturación del servicio de energía</t>
  </si>
  <si>
    <t>Compra de cantidades de papel para el desarrollo de actividades de la organización.</t>
  </si>
  <si>
    <t>Gastos económicos considerables</t>
  </si>
  <si>
    <t>Manejo inadecuado de los residuos especiales generados</t>
  </si>
  <si>
    <t>Afectaciones a la comunidad (ocasionada por el manejo inadecuado de los residuos peligrosos generados)</t>
  </si>
  <si>
    <t xml:space="preserve">No conformidades y observaciones ambientales que impidan la continuidad del certificado ISO 14001 </t>
  </si>
  <si>
    <t>Inspecciones de seguimiento y verificación de la interventoría a los proyectos</t>
  </si>
  <si>
    <t xml:space="preserve">Hallazgos y no conformidades ambientales </t>
  </si>
  <si>
    <t>Falta de seguimiento a requerimientos por parte de los entes territoriales</t>
  </si>
  <si>
    <t>Falta de seguimiento a requerimientos por parte de entes reguladores y de control administrativo</t>
  </si>
  <si>
    <t>Falta de seguimiento a requerimientos por parte de la autoridades ambientales</t>
  </si>
  <si>
    <t>No entregar de forma oportuna los informes, avances y requerimientos ambientales</t>
  </si>
  <si>
    <t>Poco o nulo seguimiento a los programas y políticas de incentivos ambientales impulsadas por las entidades territoriales</t>
  </si>
  <si>
    <t>Poco o nulo seguimiento a los programas y políticas de incentivos impulsadas por las autoridades ambientales</t>
  </si>
  <si>
    <t>Perdidas por no acceder a oportunidades beneficios tributarios ambientales</t>
  </si>
  <si>
    <t>Deterioro de las relaciones interinstitucional</t>
  </si>
  <si>
    <t>Actividades de desarrolladas por contratistas o proveedores en misión de DISPAC.</t>
  </si>
  <si>
    <t>Impactos ambientales negativos generados por terceros</t>
  </si>
  <si>
    <t>Aumento en la facturación del servicio de aseo debido a la generación de considerables volúmenes de residuos en las sedes</t>
  </si>
  <si>
    <t>Aumento de la facturación por altos consumos de agua en las sedes</t>
  </si>
  <si>
    <t>Aumento de la facturación por altos consumos de energía en las sedes administrativas</t>
  </si>
  <si>
    <t>Aumento de los costos de recolección, tratamiento y disposición final de residuos peligrosos</t>
  </si>
  <si>
    <t>Aumento del valor de los insumos, servicios, materiales y equipos por exigencias ambientales a los proveedores y contratistas</t>
  </si>
  <si>
    <t>Posible incremento de gastos económicos</t>
  </si>
  <si>
    <t>Poca toma de conciencia ambiental por parte de los colaboradores.</t>
  </si>
  <si>
    <t>Mala percepción ambiental de las comunidades hacia la empresa</t>
  </si>
  <si>
    <t>Mala percepción ambiental de los usuarios hacia la empresa</t>
  </si>
  <si>
    <t>Insatisfacción de expectativas ambientales</t>
  </si>
  <si>
    <t>Inadecuados controles ambientales a las actividades operativas que generan aspectos e impactos negativos</t>
  </si>
  <si>
    <t>Incumplimiento de requisitos legales de autoridades ambientales</t>
  </si>
  <si>
    <t>Apertura de investigaciones ambientales</t>
  </si>
  <si>
    <t>Incumplimiento a acuerdos ambientales de la alta dirección</t>
  </si>
  <si>
    <t>Desconocimiento ambiental por parte de algunos colaboradores</t>
  </si>
  <si>
    <t>Daños ambientales derivados de las actividades ejecutadas por los subcontratistas</t>
  </si>
  <si>
    <t>No identificación de nuevos aspectos ambientales en actividades operativas</t>
  </si>
  <si>
    <t>No aplicación de tecnologías para el tratamiento y manejo de los residuos generados por la organización</t>
  </si>
  <si>
    <t>Perdidas económicas significativas</t>
  </si>
  <si>
    <t>Falta de capacitación ambiental a las personas realizan trabajos bajo el control de la organización</t>
  </si>
  <si>
    <t>Infraestructura inadecuada para el desarrollo de la gestión ambiental</t>
  </si>
  <si>
    <t>Falta de conciencia ambiental por parte de las personas realizan trabajos bajo el control de la organización</t>
  </si>
  <si>
    <t xml:space="preserve">Falta de conocimiento ambiental por parte de las personas realizan trabajos bajo el control de la organización </t>
  </si>
  <si>
    <t>Aumento de eventos que generen impactos ambientales negativos</t>
  </si>
  <si>
    <t>Incendios forestales ocasionados por el contacto de las redes energizadas con especies vegetales</t>
  </si>
  <si>
    <t>Malos manejos de situaciones y emergencias ambientales</t>
  </si>
  <si>
    <t>Poca responsabilidad y compromiso ambiental</t>
  </si>
  <si>
    <t>Manejo inadecuado de residuos</t>
  </si>
  <si>
    <t>Incumplimiento de políticas de calidad del aire</t>
  </si>
  <si>
    <t>Deterioro de la imagen y reputación de la organización</t>
  </si>
  <si>
    <t>Mantenimiento de la servidumbre (podas, tala, rocería de vegetación y adecuaciones de las redes)</t>
  </si>
  <si>
    <t>Disminución de la biodiversidad (flora y fauna) y degradación de los ecosistemas naturales</t>
  </si>
  <si>
    <t>Presencia de  grupos disidentes que ocupen el lugar de las FARC en el territorio e imposibiliten el control y acompañamiento ambiental a los proyectos, obras o actividades</t>
  </si>
  <si>
    <t>Insuficiente acompañamiento y control operacional desde la gestión ambiental a las actividades desarrolladas por la empresa en las zonas donde operan grupos armados ilegales.</t>
  </si>
  <si>
    <t>Agotamiento de las fuentes de generación de energía actual (energías no renovables)</t>
  </si>
  <si>
    <t>Cambios en la legislación ambiental que puedan ocasionar la suspensión de actividades operativas que generen impactos ambientales.</t>
  </si>
  <si>
    <t>Incumplimiento de la empresa a los acuerdos con consejos comunitarios</t>
  </si>
  <si>
    <t>Incumplimiento de la empresa a los acuerdos con las comunidades indígenas</t>
  </si>
  <si>
    <t xml:space="preserve">Incumplimiento de convenios internacionales y requisitos legales ambientales aplicables a DISPAC S.A. </t>
  </si>
  <si>
    <t xml:space="preserve">Falta de cultura ambiental en el departamento </t>
  </si>
  <si>
    <t>Bloqueo de comunidades indígenas al no permitir el mantenimiento de las redes en sus territorios</t>
  </si>
  <si>
    <t>Lluvias intensas y prologadas pueden causar deslizamientos, inundaciones y/o cierre temporal de vías y aeropuertos</t>
  </si>
  <si>
    <t>Cambios climáticos, vendavales y derrumbes</t>
  </si>
  <si>
    <t>Sequias y disminución de los niveles de agua en los embalses</t>
  </si>
  <si>
    <t>Pretensiones de las comunidades</t>
  </si>
  <si>
    <t>Apertura de procesos de carácter ambiental por parte de los entes de control</t>
  </si>
  <si>
    <t>Incumplimiento de requisitos legales y regulatorios</t>
  </si>
  <si>
    <t>Observaciones, hallazgos y apertura de procesos de carácter administrativo, disciplinario y penal por incumplimientos ambientales</t>
  </si>
  <si>
    <t>Manejo inadecuado de residuos reciclables y ordinarios</t>
  </si>
  <si>
    <t>Poda y tala indiscriminada de vegetación con acercamiento a las redes de transmisión y distribución</t>
  </si>
  <si>
    <t>Manejo inadecuado de residuos especiales</t>
  </si>
  <si>
    <t>Manejo inadecuado de residuos peligrosos</t>
  </si>
  <si>
    <t>Inadecuados manejos ambientales del por parte del gestor</t>
  </si>
  <si>
    <t>Falta de conocimiento ambiental por parte de algunos colaboradores</t>
  </si>
  <si>
    <t>No realización de controles operacionales a aspectos ambientales nuevos derivados de actividades operativas</t>
  </si>
  <si>
    <t>Incumplimiento de políticas y objetivos mundiales de desarrollo sostenible</t>
  </si>
  <si>
    <t>Emisiones de gases contaminantes</t>
  </si>
  <si>
    <t>Multas por incumplimiento de requisitos regulatorios ambientales</t>
  </si>
  <si>
    <t>Contaminación de suelos por el manejo inadecuado de residuos</t>
  </si>
  <si>
    <t>Emisión de gases contaminantes</t>
  </si>
  <si>
    <t>Sanciones por incumplimiento de requisitos regulatorios ambientales</t>
  </si>
  <si>
    <t>Requistos Legales</t>
  </si>
  <si>
    <t>Aspectos Ambientales</t>
  </si>
  <si>
    <t>Partes Interesadas</t>
  </si>
  <si>
    <t>Seguimiento al cumplimiento de los indicadores ambientales</t>
  </si>
  <si>
    <t>Actas de reunión departamento de gestión ambiental</t>
  </si>
  <si>
    <t>Auditorias al sistema de gestión ambiental</t>
  </si>
  <si>
    <t>Implementación del Plan de manejo ambiental</t>
  </si>
  <si>
    <t>Seguimiento y revisión a la Matriz de Identificación de aspectos e impactos ambientales</t>
  </si>
  <si>
    <t>Certificados de revisión técnico mecánica, de conformidad con lo establecido en la normativa</t>
  </si>
  <si>
    <t>Revisión de los Informes de Control de emisiones atmosféricas</t>
  </si>
  <si>
    <t>Indicador de aprovechamiento de residuos</t>
  </si>
  <si>
    <t>Capacitaciones y campañas de manejo y separación de residuos</t>
  </si>
  <si>
    <t>Seguimiento a la implementación del Plan de manejo integral de residuos</t>
  </si>
  <si>
    <t>Seguimiento y revisión al cumplimiento del documento Objetivos, metas y programas ambientales</t>
  </si>
  <si>
    <t>Seguimiento y revisión al cumplimiento de la Matriz de requisitos legales ambientales</t>
  </si>
  <si>
    <t>Informes generales de inspecciones</t>
  </si>
  <si>
    <t>Inspecciones locativas sobre condiciones ambientales</t>
  </si>
  <si>
    <t>Capacitaciones y campañas ambientales</t>
  </si>
  <si>
    <t>Divulgación de boletines ambientales</t>
  </si>
  <si>
    <t>Implementación y seguimiento al programa de formación ambiental</t>
  </si>
  <si>
    <t>Implementación del Plan de manejo integral de residuos solidos</t>
  </si>
  <si>
    <t>Indicador de manejo de residuos peligrosos</t>
  </si>
  <si>
    <t>Controles a empresas gestoras de residuos peligrosos</t>
  </si>
  <si>
    <t>Inspecciones de puntos de acopio, manejo de residuos especiales</t>
  </si>
  <si>
    <t>Implementación del plan de manejo integral de residuos</t>
  </si>
  <si>
    <t>Seguimiento y revisión a la Matriz de identificación de aspectos e impactos ambientales</t>
  </si>
  <si>
    <t>Registros e inspecciones de aprovechamiento forestal y permisos para trabajos de podas, tala y rocería - Actividades de acompañamiento a las cuadrillas de podas</t>
  </si>
  <si>
    <t>Capacitación en manejo forestal a las cuadrillas de podas, tala y rocería</t>
  </si>
  <si>
    <t>Implementación del plan de manejo ambiental</t>
  </si>
  <si>
    <t xml:space="preserve">Capacitaciones y campañas de manejo y separación de residuos reciclables de residuos </t>
  </si>
  <si>
    <t>Inspecciones de puntos de acopio, manejo de residuos</t>
  </si>
  <si>
    <t>Seguimiento y revisión a la Matriz de requisitos legales ambientales</t>
  </si>
  <si>
    <t>Seguimiento y revisión al documento de Objetivos, metas y programas ambientales</t>
  </si>
  <si>
    <t>Capacitaciones y boletines ambientales</t>
  </si>
  <si>
    <t>Informe general sobre el control de emisiones atmosféricas</t>
  </si>
  <si>
    <t>Inspecciones de puntos de acopio, manejo de residuos.</t>
  </si>
  <si>
    <t>Seguimiento y revisión al documento a la Matriz de Identificación de Aspectos e Impactos Ambientales</t>
  </si>
  <si>
    <t>Seguimiento y revisión al documento objetivos, metas y programas ambientales</t>
  </si>
  <si>
    <t>Seguimiento, revisión y actualización de la Matriz de requisitos legales ambientales</t>
  </si>
  <si>
    <t>Jornadas integrales y sociales con las comunidades</t>
  </si>
  <si>
    <t>Actas de acuerdo y asistencia a reuniones con las comunidades</t>
  </si>
  <si>
    <t>Informe de predicción climática en las áreas de influencia de DISPAC.</t>
  </si>
  <si>
    <t>Cumplimiento de los acuerdos y compromisos que adquiera la empresa con las comunidades indígenas</t>
  </si>
  <si>
    <t>Se impulsa la cultura ambiental en la comunidad mediante el cumplimiento de las políticas y programas ambientales de la empresa</t>
  </si>
  <si>
    <t>Falta de recursos para cumplir con los acuerdos.</t>
  </si>
  <si>
    <t>Escasa toma de conciencia ambiental en los habitantes de la zona influencia de Dispac</t>
  </si>
  <si>
    <t>Seguimiento a las actas de reunión, acuerdo y compromisos adquiridos.</t>
  </si>
  <si>
    <t xml:space="preserve">Falta de seguimiento y carencia de recursos para cumplir con los acuerdos adquiridos con comunidades afrodescendientes </t>
  </si>
  <si>
    <t>Falta de seguimiento y carencia de recursos para cumplir con los acuerdos adquiridos con comunidades indígenas</t>
  </si>
  <si>
    <t>Seguimiento a las actas de acuerdo y asistencia a reuniones con los consejos comunitarios</t>
  </si>
  <si>
    <t>Disposición de recursos para cumplir los acuerdos y compromisos que adquiera la empresa con los consejos comunitarios</t>
  </si>
  <si>
    <t>Disposición de recursos para cumplir los acuerdos y compromisos que adquiera la empresa con las comunidades indígenas</t>
  </si>
  <si>
    <t>Seguimiento a las actas de acuerdo y asistencia a reuniones con las comunidades indígenas</t>
  </si>
  <si>
    <t>Nuevas políticas ambientales</t>
  </si>
  <si>
    <t>Implementación de programas ambientales bajo la NTC ISO 14001</t>
  </si>
  <si>
    <t>Emisión de nuevas leyes, decretos, resoluciones y reglamentaciones ambientales</t>
  </si>
  <si>
    <t>Medidas preventivas y precauciones en materia de seguridad</t>
  </si>
  <si>
    <t>Indicador de aprovechamiento de residuos y manejo de residuos peligrosos</t>
  </si>
  <si>
    <t>Simulacros de emergencias ambientales</t>
  </si>
  <si>
    <t>Seguimiento a la implementación del Plan de Emergencias</t>
  </si>
  <si>
    <t>Seguimiento y revisión de la Matriz de Emergencias Ambientales</t>
  </si>
  <si>
    <t>Seguimiento al cumplimiento de los objetivos y la  política ambiental de la empresa</t>
  </si>
  <si>
    <t>Seguimiento al cumplimiento del programa de responsabilidad social empresarial</t>
  </si>
  <si>
    <t>Ejecución de simulacros de emergencias ambientales</t>
  </si>
  <si>
    <t>Seguimiento y actualización de la  matriz de emergencias ambientales</t>
  </si>
  <si>
    <t>Charlas de cinco minutos, capacitaciones y campañas ambientales</t>
  </si>
  <si>
    <t>Programa de formación ambiental</t>
  </si>
  <si>
    <t>Charlas de cinco minutos, capacitaciones, campañas y boletines ambientales</t>
  </si>
  <si>
    <t>Seguimiento, revisión y actualización de la Matriz de identificación de aspectos e impactos ambientales</t>
  </si>
  <si>
    <t>Apoyo ambiental en los procesos de selección y evaluación de contratistas y proveedores</t>
  </si>
  <si>
    <t>Acompañamiento a las actividades ejecutadas por los subcontratistas</t>
  </si>
  <si>
    <t>Divulgación de los programas ambientales a los colaboradores de la organización</t>
  </si>
  <si>
    <t>Socialización de los acuerdos y directrices gerenciales</t>
  </si>
  <si>
    <t>Actas de socialización de comunicados y directrices gerenciales</t>
  </si>
  <si>
    <t>Seguimiento, revisión y respuesta oportuna a comunicados ambientales por parte de las autoridades ambientales</t>
  </si>
  <si>
    <t>Seguimiento, revisión y respuesta oportuna a comunicados ambientales por parte de los entes territoriales</t>
  </si>
  <si>
    <t>Falta de conocimientos por parte de los colaboradores. Poco seguimiento a las actividades operativas. Ausencia de recursos económicos, humanos y técnicos.</t>
  </si>
  <si>
    <t xml:space="preserve">Presupuesto ambiental </t>
  </si>
  <si>
    <t>Capacitaciones, campañas, charlas de 5 minutos y boletines ambientales</t>
  </si>
  <si>
    <t>Compromiso gerencial para el satisfacer las necesidades de SGA</t>
  </si>
  <si>
    <t>Implementación y mantenimiento del programa de responsabilidad social empresarial (eje ambiental)</t>
  </si>
  <si>
    <t>Mantenimiento del sistema de gestión ambiental bajo la NTC ISO 14001 (buen comportamiento ambiental de la organización)</t>
  </si>
  <si>
    <t>Falta de capacitación ambiental, Falta de interés y conciencia ambiental, Ausencia de conocimientos sobre la importancia ambiental</t>
  </si>
  <si>
    <t>Se cuenta con el compromiso administrativo y financiero para destinar los recursos necesarios para esta actividad</t>
  </si>
  <si>
    <t>Se cuenta con el apoyo y compromiso gerencial para el satisfacer las necesidades de SGA</t>
  </si>
  <si>
    <t>Capacitaciones en manejo integral de residuos y disminución en la generación de los mismos</t>
  </si>
  <si>
    <t>Implementación y actualización del plan de manejo integral de residuos</t>
  </si>
  <si>
    <t>Seguimiento al cumplimiento del indicador de uso eficiente y racional de la energía en las sedes Dispac.</t>
  </si>
  <si>
    <t>Implementación del instructivo de uso eficiente de agua, energía y combustibles</t>
  </si>
  <si>
    <t>Capacitaciones, charlas y divulgación de boletines ambientales relacionados con el uso eficiente y racional de la energía</t>
  </si>
  <si>
    <t>Capacitaciones, charlas y divulgación de boletines ambientales relacionados con el uso eficiente y racional del agua</t>
  </si>
  <si>
    <t>Seguimiento al cumplimiento del indicador de consumo de agua percápita en la sede principal de Dispac.</t>
  </si>
  <si>
    <t>Simulacros de emergencias ambientales (derrames)</t>
  </si>
  <si>
    <t>Falta de capacitación al personal en atención de derrames</t>
  </si>
  <si>
    <t xml:space="preserve">Inadecuados controles operacionales
</t>
  </si>
  <si>
    <t>Capacitaciones en manejo de emergencias ambientales</t>
  </si>
  <si>
    <t>Seguimiento a la actualización de las hojas de seguridad de productos químicos</t>
  </si>
  <si>
    <t>Registros de reporte de derrames e Inventario de transformadores en desuso en punto de acopio temporal</t>
  </si>
  <si>
    <t>Implementación y seguimiento a la Matriz de emergencias ambientales</t>
  </si>
  <si>
    <t>Falta de controles operacionales en el transporte</t>
  </si>
  <si>
    <t>Seguimiento y revisión al documento de Objetivos, metas y programas ambiental (Manejo de residuos)</t>
  </si>
  <si>
    <t>Capacitaciones y campañas de manejo de residuos peligrosos</t>
  </si>
  <si>
    <t>Falta de seguimiento y control a los procedimientos</t>
  </si>
  <si>
    <t>Seguimiento al Plan de gestión ambiental Integral de PCB</t>
  </si>
  <si>
    <t>Capacitaciones, boletines y charlas relacionadas con el manejo de los residuos</t>
  </si>
  <si>
    <t xml:space="preserve">Implementación del Plan de manejo integral de residuos, </t>
  </si>
  <si>
    <t>Indicador de manejo y aprovechamiento de residuos, inspecciones de residuos, puntos de acopio y comparendos ambientales</t>
  </si>
  <si>
    <t>Seguimiento a las actividades de los contratistas, especialmente aquellas susceptibles de producir aspectos ambientales</t>
  </si>
  <si>
    <t>Seguimiento al cumplimiento de la matriz de requisitos legales ambientales</t>
  </si>
  <si>
    <t>Falta de confianza y transparencia entre las instituciones, Ausencia de colaboración institucional, Falta de diálogos y acercamientos entre las instituciones</t>
  </si>
  <si>
    <t>Respuestas oportunas a las comunicaciones externas de índole ambiental</t>
  </si>
  <si>
    <t>Evidencia de oficios y comunicaciones con las autoridades ambientales</t>
  </si>
  <si>
    <t>Mantenimiento del sistema de gestión ambiental bajo la NTC ISO 14001</t>
  </si>
  <si>
    <t>Evidencia de oficios y comunicaciones con los entes territoriales</t>
  </si>
  <si>
    <t>Evidencia de oficios y comunicaciones con entes reguladores y de control administrativo</t>
  </si>
  <si>
    <t>Seguimiento y revisión al documento a la Matriz de identificación de aspectos e impactos ambientales</t>
  </si>
  <si>
    <t>Elaboración e implementación de planes de acción, observaciones y oportunidades de mejora.</t>
  </si>
  <si>
    <t>Incumplimiento a los numerales de la norma ISO 14001</t>
  </si>
  <si>
    <t xml:space="preserve">Auditorías externas del ente certificador
</t>
  </si>
  <si>
    <t>Manejo inadecuado de los residuos peligrosos generados ocasionados de controles operacionales para el tratamiento de los mismos</t>
  </si>
  <si>
    <t>Seguimiento al indicador de aprovechamiento de residuos</t>
  </si>
  <si>
    <t xml:space="preserve"> Inspección de manejo de residuos en puestos de trabajo</t>
  </si>
  <si>
    <t>Implementación del Plan de manejo integral de residuos</t>
  </si>
  <si>
    <t>Certificados ambientales del proveedor de la tinta para las impresiones</t>
  </si>
  <si>
    <t>Seguimiento y revisión a la Matriz de Identificación de Aspectos e Impactos Ambientales</t>
  </si>
  <si>
    <t>Seguimiento y revisión de los indicadores ambientales</t>
  </si>
  <si>
    <t xml:space="preserve">* Realizar auditorías internas de seguimiento y revisión a la implementación de la norma ISO 14001 de 2015.
* Realizar los planes de acción, cierre de no conformidades y documentación de oportunidades de mejora del sistema de gestión ambiental </t>
  </si>
  <si>
    <t>* Realizar seguimiento, revisión y actualización periódica a la matriz de identificación de requisitos legales aplicables a la organización.
* Realizar seguimiento, revisión y actualización a la matriz de identificación de aspectos e impactos ambientales asociados a las actividades de la organización.</t>
  </si>
  <si>
    <t>Gerencia
Gestión HSEQ</t>
  </si>
  <si>
    <t>Gestión HSEQ
Gerencia administrativa</t>
  </si>
  <si>
    <t>Gerencia
Gerencia administrativa
Gestión HSEQ</t>
  </si>
  <si>
    <t>Gerencia administrativa
Gestión HSEQ</t>
  </si>
  <si>
    <t>GESTIÓN HSEQ</t>
  </si>
  <si>
    <t>GERENCIA GENERAL</t>
  </si>
  <si>
    <t>GERENCIA ADMINISTRATIVA</t>
  </si>
  <si>
    <t>GERENCIA ADMINISTRATIVA
GESTIÓN HSEQ</t>
  </si>
  <si>
    <t xml:space="preserve">GERENCIA DISTRIBUCIÓN </t>
  </si>
  <si>
    <t>GERENCIA
GERENCIA ADMINISTRATIVA
GESTIÓN HSEQ</t>
  </si>
  <si>
    <t>GERENCIA DISTRIBUCIÓN 
ALMACEN
GESTIÓN HSEQ</t>
  </si>
  <si>
    <t>GERENCIA DISTRIBUCIÓN 
ALMACEN
LOGISTICA
GESTIÓN HSEQ</t>
  </si>
  <si>
    <t>CONTROL DE CAMBIOS</t>
  </si>
  <si>
    <t>FECHA</t>
  </si>
  <si>
    <t>VERSION</t>
  </si>
  <si>
    <t>DESCRIPCION DEL CAMBIO</t>
  </si>
  <si>
    <t>Logistica: se adiciono en accion "2. Implementacion de la Politica de Seguridad Vial 3, Campañas educativas."
Se realizaron ajustes y actualizacion a los procesos de: Comercial, Energia, HSEQ, Distribucion.</t>
  </si>
  <si>
    <t>Se realizo ajuste al riesgo Perdida o robo de dinero del recaudo, dado que el manejo de los recursos de recaudo fue tercerizado.</t>
  </si>
  <si>
    <t>Se reoganiza el documentos en su esctructura identificando: Sistema de gestion, identificacion del riesgo, origen del riesgo, valoracion del riesgo inherente, evaluacion efectiva del control, valoracion del riesgo residual y las medidas adicionales.</t>
  </si>
  <si>
    <t>Se identifican los responsables de los controles existentes, se organiza los datos para la calificacion, evaluacion y medidas de respuestas a los riesgos idenficados.</t>
  </si>
  <si>
    <t>Se identifican y valoran los riesgos del sistema de gestion calidad y sistema de gestion ambiental</t>
  </si>
  <si>
    <t>07</t>
  </si>
  <si>
    <t>Nivel de Probabilidad</t>
  </si>
  <si>
    <t>SIGNIFICADO</t>
  </si>
  <si>
    <t>Escala</t>
  </si>
  <si>
    <t>Puede ocurrir solamente en circunstancias excepcionales.</t>
  </si>
  <si>
    <t>Podria ocurrir en algunas veces.</t>
  </si>
  <si>
    <t>Es posible  que ocurra en algunas veces.</t>
  </si>
  <si>
    <t>Puede probablemente ocurrir en la mayoria de las circunstancias.</t>
  </si>
  <si>
    <t>Se espera que ocurra en las mayorias de las circunstancias.</t>
  </si>
  <si>
    <t>Se realiza seguimiento y revision a los riesgos identificados para el sistema de gestion calidad y sistema de gestion ambiental</t>
  </si>
  <si>
    <t>Se realiza seguimiento y revision a los riesgos identificados para el sistema de gestion calidad y sistema de gestion ambiental, se definen nuevs fechas estimadas a las medidas adicionales.</t>
  </si>
  <si>
    <t>* Enfermarse gravemente por el virus que causa el COVID-19 (síntomas de intensidad leve o moderada, y que pueden ocasionar la muerte)</t>
  </si>
  <si>
    <t>Se incluye los riesgos y consecuencia por la situacion generada por la pandemia por el COVID-19.</t>
  </si>
  <si>
    <t>Programa de seguridad y salud en el trabajo: Protocolo de prevención por coronavirus (covid-19)</t>
  </si>
  <si>
    <t>Exposición a agentes biológicos (Virus que causa la COVID‑19) y puede infectarse al inhalar el virus si está cerca de una persona con COVID‑19 o si, tras tocar una superficie contaminada, se toca los ojos, la nariz o la boca</t>
  </si>
  <si>
    <t>SISTEMA DE GESTIÓN:</t>
  </si>
  <si>
    <t>Realización de auditorias internas</t>
  </si>
  <si>
    <t>Perdida de competitividad por incumplimiento de estandares normativos de SST del sector.</t>
  </si>
  <si>
    <t>Pérdidas de contratos por incumplimiento de requisitos de SST.</t>
  </si>
  <si>
    <t>Deterioro de la imagen y reputación de la organización por falta de responsabilidad y compromiso SST</t>
  </si>
  <si>
    <t>Falta de aplicación de la ley, debilidades institucionales, bajos estándares morales.</t>
  </si>
  <si>
    <t>Identificación y seguimiento de requisitos legales a través de matriz legal.</t>
  </si>
  <si>
    <t>Realización de auditorias internas al sistema de gestión.</t>
  </si>
  <si>
    <t>Actos y/o condiciones inseguras.</t>
  </si>
  <si>
    <t>Realización y desarrollo de matriz de seguimiento de tarjetas seguras.</t>
  </si>
  <si>
    <t>Carencia de elementos de seguridad industrial.</t>
  </si>
  <si>
    <t>Fallas mecánicas y/o electrónicas.</t>
  </si>
  <si>
    <t>Capacitaciones y/o entrenamientos al personal.</t>
  </si>
  <si>
    <t>Mala ejecución de las actividades propias del trabajo.</t>
  </si>
  <si>
    <t>Procedimientos e instructivos de trabajo.</t>
  </si>
  <si>
    <t>Exposición a agentes biológicos, químicos, físicos, ruido, vibraciones, temperaturas extremas (altas y bajas), radiaciones ionizantes, no ionizantes.</t>
  </si>
  <si>
    <t>Seguimiento a la matriz de riesgos y peligros, y desarrollo de programas de seguridad y salud en el trabajo y plan anual de trabajo SST.</t>
  </si>
  <si>
    <t>Incumplimientos de los requisitos legales</t>
  </si>
  <si>
    <t>Realización de auditorias internas.</t>
  </si>
  <si>
    <t xml:space="preserve">Programa de inspección de seguridad </t>
  </si>
  <si>
    <t>Perdidas económicas significativas (ocasionadas por accidentes graves dentro de los procesos que comprende la organizacion)</t>
  </si>
  <si>
    <t>Incremento de incidentes, accidentes y/o enfermedades por falta de conocimiento y conciencia por parte de las personas que realizan trabajos bajo el control de la organización.</t>
  </si>
  <si>
    <t>Deterioro de la imagen y reputación de la organización (ocasionada por poca responsabilidad SST)</t>
  </si>
  <si>
    <t>Deterioro de la imagen de la Compañía por temas de ATEL</t>
  </si>
  <si>
    <t>Deterioro de la imagen y reputación de la organización (condiciones de seguridad de los trabajadores).</t>
  </si>
  <si>
    <t>Imposibilidad de monitoreo de actos y condiciones inseguras en zonas remotas en operación del Sistema Electrico</t>
  </si>
  <si>
    <t>Imposibilidad de acceso a zonas urbanas y rurales controladas por grupos ilegales (riesgo publico)</t>
  </si>
  <si>
    <t>Aumento de la presencia de bandas criminales, y  grupos disidentes que ocupen el lugar de las FARC en el territorio e imposibiliten el control y acompañamiento SST a los proyectos, obras o actividades</t>
  </si>
  <si>
    <t>Aumento de la presencia de bandas criminales, y  grupos disidentes que ocupen el lugar de las FARC en el territorio e imposibiliten el control y acompañamiento SST a los proyectos, obras o actividades  realizadas por contratistas</t>
  </si>
  <si>
    <t>Accidentalidad por actos y condiciones inseguras en el Ingreso y salida de referencias de materiales y/o equipos ubicados en el almacen central</t>
  </si>
  <si>
    <t>Afectaciones a la comunidad (ocasionada por actos y condiciones inseguras adoptados en las labores propias de los procesos)</t>
  </si>
  <si>
    <t>No conformidades y observaciones en SST que impidan la continuidad de la certificacion OHSAS 18001 y transicion a la norma 45001</t>
  </si>
  <si>
    <t>Enfermarse gravemente por el virus que causa el COVID-19 (síntomas de intensidad leve o moderada, y que pueden ocasionar la muerte)</t>
  </si>
  <si>
    <t>No realización de controles operacionales a aspectos SST dentro de las actividades</t>
  </si>
  <si>
    <t>falta de controles por parte de la empresa en materia de seguridad a la hora de realizar procedimientos dentro de la comundad</t>
  </si>
  <si>
    <t>Desconocimiento de las tecnicas para la identificacion y valoracion de los riesgos y oportunidades asociadas al SGI</t>
  </si>
  <si>
    <t xml:space="preserve">Aumento en el reporte de accidentalidad y enfermedades laborales ante la ARL </t>
  </si>
  <si>
    <t>falta de controles SST para la diferentes labores a desarrollar</t>
  </si>
  <si>
    <t>Exposición permanente a riesgos propios de la labor, al igual que riesgos asociados y generales a los cuales estan expuestos todos los colaboradores.</t>
  </si>
  <si>
    <t>falta de programas dirigidos a la identificacion de riesgos y control y mitigacion de los mismos en cada area</t>
  </si>
  <si>
    <t>manejo inadecuado de la informacion, falencias en la gestion del riesgo, falta de compromiso o carencia de habilidades de los trabajadores en SST</t>
  </si>
  <si>
    <t>Falta de aplicación de la normatividad, debilidades institucional, bajo estandares normativos.</t>
  </si>
  <si>
    <t>Desconocimiento de las normas vigentes y aplicables en el SGSST</t>
  </si>
  <si>
    <t xml:space="preserve">Sanciones y/o multas por incumplimiento de requisitos regulatorios SST
</t>
  </si>
  <si>
    <t>Orden publico: control territorial en barrios, control sobre el microtráfico de estupefacientes, atracos, robos, poca opotunidad laboral en la region, situacion de pobreza en diferentes zonas.</t>
  </si>
  <si>
    <t>falta de conocimiento o permisividad de supervisores en cada area sobre los riesgos a los cuales estan expuestos los diferentes equipos de trabajo</t>
  </si>
  <si>
    <t>falta de controles por parte de la empresa en materia de seguridad a la hora de realizar procedimientos dentro de la comunidad</t>
  </si>
  <si>
    <t>Aumento de incidentes y/o accidentalidad dentro de las instalaciones tanto para propios como proveedores</t>
  </si>
  <si>
    <t>manejo inadecuado de la informacion, falencias en la gestion del riesgo, falta de compromiso o carencia de habilidades de los trabajadores en SST por parte de trabajadores propios y/o proveedores</t>
  </si>
  <si>
    <t>falta de controles en el desarrollo de actividades de la organización dentro de la comunidad</t>
  </si>
  <si>
    <t>Auditorías externas del ente certificador</t>
  </si>
  <si>
    <t>incumplimiento a la normatividad que rige el SGSST</t>
  </si>
  <si>
    <t>Exposición a agentes de riesgo biologico(Virus que causa la COVID‑19) por contacto o acercamiento a personas que posiblemente contraiga COVID-19, encontrarse en sitios aglomerados o tener contacto con superficies previamente manipuladas por posibles portadores del virus</t>
  </si>
  <si>
    <t>Identificación socializacion y seguimiento de requisitos legales a través de matriz legal.</t>
  </si>
  <si>
    <t>Realización y desarrollo y socializacion de matriz de identificacion de peligro y valoracion de riesgo.</t>
  </si>
  <si>
    <t xml:space="preserve">Dotación de EPP y equipos de seguridad. </t>
  </si>
  <si>
    <t>aplicación adecuada de Procedimientos e instructivos de trabajo seguro.</t>
  </si>
  <si>
    <t>Seguimiento a lamatriz de identificacion de peligro y valoracion de riesgo, y desarrollo de programas de seguridad y salud en el trabajo y plan anual de trabajo SST.</t>
  </si>
  <si>
    <t xml:space="preserve">Desconocimiento de las tecnicas para la identificacion y valoracion de los riesgos y oportunidades asociadas al SGI y dar tratamiento a los riesgos y oportunidadesNo se divulga o socializa la metodologia para identificar, valorar  </t>
  </si>
  <si>
    <t>Realización y desarrollo y socializacion de matriz de identificacion de peligro y valoracion de riesgo y programas SST</t>
  </si>
  <si>
    <t>Dotacion de EPP, implementacion de programas SST, y aplicación de autocuidado</t>
  </si>
  <si>
    <t xml:space="preserve">Inspecciones periódicas a equipos de comunicaciones en subestaciones y socializacion de los riesgos a los cuales estan expuestos </t>
  </si>
  <si>
    <t>Realización de auditorias internas, Seguimiento al cumplimineto ambiental bajo la interpretacion de los  numerales de la norma</t>
  </si>
  <si>
    <t>Programa de seguridad y salud en el trabajo: implimentacion de Protocolo de bioseguridad para la prevención por coronavirus (covid-19)</t>
  </si>
  <si>
    <t>Realización y desarrollo de matriz de identificación de peligros y valoración de riesgo.</t>
  </si>
  <si>
    <t>Desarrollo de matriz de objetivos, metas y programas y desarrollo de plan de formacion anual</t>
  </si>
  <si>
    <t>coordinacion SST</t>
  </si>
  <si>
    <t>logistica</t>
  </si>
  <si>
    <t>Implementacion de controloes diarios sobre condiciones de salud, trabajos de desinfeccion tanto de forma individual, como a puestos de trabajo, controles a la entrada de las instalaciones, dotacion de elementos de bioseguridad</t>
  </si>
  <si>
    <t>Presencia de actos y condiciones inseguras en la realizacion de actividades</t>
  </si>
  <si>
    <t>Se ajusta el documentos en su esctructura identificando: Sistema de Gestion de la SST, identificacion del riesgo, origen del riesgo, valoracion del riesgo inherente, evaluacion efectiva del control, valoracion del riesgo residual y las medidas adicionales.</t>
  </si>
  <si>
    <t>Se identifican y valoran los riesgos del Sistema de Gestion de la SST</t>
  </si>
  <si>
    <t>No identificar ni desarrollar acciones para mitigar los riesgos prioritarios y otros asociados a las labores</t>
  </si>
  <si>
    <t>Uso indebido de la información confidencial de la empresa</t>
  </si>
  <si>
    <t>Suscripción del acuerdo de confidencialidad y pago para el acceso al cuarto de datos.</t>
  </si>
  <si>
    <t>Que los interesados y oferentes el el proceso precontractual de selección del administrador del establecimiento de Comercio aleguen falta de información sobre la zona de ejecución del objeto contractual.</t>
  </si>
  <si>
    <t>Falta de información por parte de los oferentes.</t>
  </si>
  <si>
    <t xml:space="preserve">El Proponente a quien se adjudique el Contrato, rehúsa o no realiza la legalización del mismo </t>
  </si>
  <si>
    <t>Adjudicación a un oferente que se encuentre en situación de inhabilidad o incompatibilidad para contratar con DISPAC</t>
  </si>
  <si>
    <t>Propuesta presentada sin tener en cuenta de las circunstancias previstas en el artículo 8 de la Ley 80 de 1993, Ley 1150 de 2007, Ley 1474 de 2011, Decreto 1082 de 2015 y demás disposiciones legales vigentes que consagren inhabilidades e incompatibilidades para contratar</t>
  </si>
  <si>
    <t>DISPAC hará efectiva la Garantía de Seriedad de la Propuesta de que trata el numeral 5.2 de estos Términos de Referencia, y dispondrá de su valor como indemnización de perjuicios, sin que por ello pierda el derecho de exigir indemnizaciones superiores.</t>
  </si>
  <si>
    <t>Proponentes que se ecuentran incursos directamente, o su equipo de trabajo y/o sus directivos en conflicto de intereses</t>
  </si>
  <si>
    <t>Al momento de presentar la Propuesta los Proponentes deberán declarar que él, sus directivos, asesores, socios, accionistas, representantes legales y el equipo de trabajo (con que ejecutara los servicios a contratar), no se encuentran incursos en conflicto de interés.</t>
  </si>
  <si>
    <t>Falta de idoenidad del equipo de trabajo suministrado por el contratista.</t>
  </si>
  <si>
    <t>Personal no calificado para la ejecución del contrato</t>
  </si>
  <si>
    <t>El Proponente deberá acreditar en su Propuesta un Equipo de Trabajo Mínimo con los cargos y perfiles que se especifican en los términos de referencia.</t>
  </si>
  <si>
    <t>DISPAC se reserva el derecho o no de verificar integralmente la autenticidad, exactitud y coherencia de la información aportada por el Proponente tendiente a acreditar su experiencia, pudiendo acudir para ello a las personas, empresas o entidades contratantes o contratista. Cuando exista inconsistencia definitiva entre la información suministrada por el Proponente y la efectivamente obtenida por DISPAC el documento que la contenga se entenderá como no presentado</t>
  </si>
  <si>
    <t>Los Proponentes deberán declarar bajo la gravedad de juramento que se entenderá prestado con la suscripción de la Carta de Presentación de la Propuesta que: (i) no están incursos en las mencionadas inhabilidades, incompatibilidades o prohibiciones legales.</t>
  </si>
  <si>
    <t>Verificación directa por el equipo evaluador. (d) Cuando el Proponente esté reportado en el Boletín de Responsables Fiscales emitido por la Contraloría General de la República o se encuentre reportado en el SIRI de la Procuraduría General de la Nación con sanción que implique inhabilidad vigente o figure en las listas de personas reportadas por lavado de activos y/o financiación del terrorismo, o cuando el representante legal del Proponente tenga antecedentes judiciales registrados en el aplicativo que ha destinado para tal fin la Policía Nacional se rechazará la propuesta.</t>
  </si>
  <si>
    <t>Procesos responsables del Control</t>
  </si>
  <si>
    <t>Uso indebido de la información suministrada a los oferentes durante el proceso precontractual de selección del administrador del establecimiento de comercio.</t>
  </si>
  <si>
    <t xml:space="preserve">Requisito visita e inspección obligatoria durante el proceso precontractual. Los Interesados que no asistan a la visita programada no podrán presentar Propuesta y si lo hicieren, la misma no será evaluada por DISPAC </t>
  </si>
  <si>
    <t>El Proponente a quien se adjudique el Contrato para la administración del establecimiento de comercio, rehúsa o no realiza la legalización del mismo.</t>
  </si>
  <si>
    <t>Afecta la ejecucion presupuestal de la empresa</t>
  </si>
  <si>
    <t>Estimación incorrecta de los gastos de administracion del contrato ejecutado con recursos de terceros (proyectos especiales).</t>
  </si>
  <si>
    <t xml:space="preserve">Incremento del presupuesto del contrato ejecutado con recursos de terceros (proyectos especiales).
</t>
  </si>
  <si>
    <t>Atraso del cronograma del contrato ejecutado con recursos de terceros (proyectos especiales).</t>
  </si>
  <si>
    <t>Afecta la ejecución o entrega de la infraestructura en su totalidad</t>
  </si>
  <si>
    <t>Junta Directiva no apruebe adicion al presupuesto o suscripcion del contrato</t>
  </si>
  <si>
    <t>Incumplimiento de del contrato, se hacen efectiva polizas por parte del MME
Multas.</t>
  </si>
  <si>
    <t>Socializacion de los proyectos por parte de los ministerios a los miembros de junta directiva</t>
  </si>
  <si>
    <t>Demora en el desembolso de los recursos por parte de los fondos o entidades, Falta de pago o retrasos en los pagos del valor del contrato</t>
  </si>
  <si>
    <t>1. Garantizar en el convenio a frmar con el MME, la entrega anticipada de los recursos.
2. Reunión mensual de PAC con los funcionarios involucrados en la planeación, contratación, cumplimiento y pagos, para programar y hacer seguimiento a los procesos dentro de términos previamente establecidos</t>
  </si>
  <si>
    <t>Se declara desierto el proceso de selección</t>
  </si>
  <si>
    <t>Adelantar cronogramas holgados. En este caso publica nuevamente la convocatoria del proceso.</t>
  </si>
  <si>
    <t>Que el día del cierre DEL PROCESO DE SELECCIÓN DE CONTRATISTAS no se presenten proponentes al proceso de selección</t>
  </si>
  <si>
    <t>Que el o los proponentes que se presenten no cumplan con las condiciones establecidas en el pliego de condiciones</t>
  </si>
  <si>
    <t>Revisar las observaciones al proyecto de pliego de condiciones y al pliego de condiciones definitivo con el fin de que las reglas del proceso sean claras para todos los interesados</t>
  </si>
  <si>
    <t>Selección de contratistas que no cuenten con la capacidad financiera y/o tecnica y/o juridicas necesarias para la ejecucion del contrato</t>
  </si>
  <si>
    <t>Investigaciones disciplinarias, fiscales y penales
Demandas
Pone en riesgo la adecuada ejecucion del contrato
Sanciones disciplinarias, fiscales y/o penales</t>
  </si>
  <si>
    <t>REVISIÓN MINUSIOSA DE LAS OFERTAS Y DE LOS REQUISITOS ESTABLECIDOS</t>
  </si>
  <si>
    <t>Incumplimiento de las obligaciones asumidas por los contratistas en razón de la celebración, ejecución y liquidación de los contratos  con recursos de terceros (proyectos especiales).</t>
  </si>
  <si>
    <t>Retrasos en la ejecución de las actividades del proyecto.                       Incumplimiento en la ejecucion del contrato
Multas</t>
  </si>
  <si>
    <t xml:space="preserve">Contratación con empresas que no tengan la liquidez necesaria para sostener y ejecutar el contrato adjudicado         </t>
  </si>
  <si>
    <t>Proponentes sin capacidad financiera suficiente para la ejecución contractual</t>
  </si>
  <si>
    <t>Los términos de referencia son elaborados con indicadores que permitan garantizar que los oferentes cuentan con la capacidad financiera para ejecutar el Contrato y garantizar la prestación ininterrumpida del servicio público de
energía eléctrica en el Área de Influencia.</t>
  </si>
  <si>
    <t>Que el contratista escogido no de cumplimiento a la cláusula de indemnidad prevista en el contrato.</t>
  </si>
  <si>
    <t>Reclamación de cualquier naturaleza (judicial, administrativa o directa) proveniente de terceros y que se deriven de las actuaciones del contratista o de las de sus empleados, contratistas, subcontratistas, agentes o representantes, al igual que de las reclamaciones originadas en daños que puedan causarse con los bienes, equipos, infraestructura, vehículos y demás que se encuentren bajo su guarda por razón de las actividades derivadas del  Contrato.</t>
  </si>
  <si>
    <t>La empresa llamará en garantía al Gestor e igualmente a la compañía de seguros que tenga amparado dicho siniestro.En este sentido, la garantía de responsabilidad civil extracontractual cubrirá la responsabilidad civil del Gestor por susacciones u omisiones, así como las de sus agentes, contratistas y/o subcontratistas, o equipos, en  desarrollo de cualquier actividad ejecutada con ocasión del Contrato, las cuales causen daños a propiedades o a la vida o integridad personal de terceros o de Dispac, incluyendo la de cualquiera de sus empleados, agentes o subcontratistas.</t>
  </si>
  <si>
    <t>legal y Regulatoria</t>
  </si>
  <si>
    <t>Inconsistencia definitiva entre la información suministrada por el Proponente y las verificaciones hechas por la empresa</t>
  </si>
  <si>
    <t>Errores en la escogencia por la inconsistencia en la información.</t>
  </si>
  <si>
    <t>Incumplimiento a las acciones y compromisos establecidas en los planes de acción</t>
  </si>
  <si>
    <t xml:space="preserve">Aprobación de pólizas de seguros sin la verificación necesaria  </t>
  </si>
  <si>
    <t>Que las pólizas presentadas por el contratista no cumplan con los requisitos establecidos en el contrato y sean aprobadas por el interventor externo.</t>
  </si>
  <si>
    <t>La empresa contrata un Interventor Externo el cual ejerce el control técnico, jurídico, financiero, ambiental y administrativo del Contrato y tendrá a su cargo, entre otras, la función de verificar vigencias, características, el valor de las garantías y pólizas de seguros otorgadas por éste, a fin
de que se sujeten a lo pactado en el Contrato.</t>
  </si>
  <si>
    <t>Secuestros, extorsiones por parte de grupos ilegales.</t>
  </si>
  <si>
    <t>Limitacion de los recursos presupuestales del gobierno nacional.</t>
  </si>
  <si>
    <t>Seguimiento periodicos al presupuesto nacional del sector energetico, para determinar la disponibilidad de recursos</t>
  </si>
  <si>
    <t xml:space="preserve">Seguimiento periodicos al presupuesto del sistemas general de regalias, para determinar la disponibilidad de recursos. </t>
  </si>
  <si>
    <t>Capacitaciones y preparación en temas de auditorias internas</t>
  </si>
  <si>
    <t>No confiabilidad de los informes de auditoria interna</t>
  </si>
  <si>
    <t>Falta de capacitacion o experiencia del equipo auditor para el desarrollo de auditorias interna</t>
  </si>
  <si>
    <t>Falta de seguimiento a  los cronogramas de entrega de los planes de acción por parte del equipo auditor interno.</t>
  </si>
  <si>
    <t>Reinducción a los lideres de la organzacion en temas de responsabilidades individuales en el manejo de control interno</t>
  </si>
  <si>
    <t>Capacitaciones, entrenamiento, evaluacion y supervisión al personal en los temas de seguridad y salud en el trabajo.</t>
  </si>
  <si>
    <t>Uso inadecuado de los elementos de protección personal (EPP)</t>
  </si>
  <si>
    <t>Capacitaciones y entrenamiento en el uso correcto de los EPP. Inspeccion, supervision y vigilancia del cumplimiento en el uso de los EPP.</t>
  </si>
  <si>
    <t>Incumplimiento de los procedimientos técnicos y operativos para trabajos seguros.</t>
  </si>
  <si>
    <t>Estricto seguimiento y control por parte de los lideres, superviores e inspector SST al cumplimiento de los procedimientos técnicos y operativos para trabajos seguros, junto con los controles operacionales.</t>
  </si>
  <si>
    <t>Capacitaciones, entrenamiento, evaluacion y supervisión al personal en los temas de seguridad y salud en el trabajo, en aplicación de los manuales, procedimientos e instructivos existentes para cada una de las exposiciones.</t>
  </si>
  <si>
    <t>Indisponibilidad de la plataforma de XM, no publicacion de los insumos de la liquidaciones</t>
  </si>
  <si>
    <t>Solicitud de soporte técnico a XM</t>
  </si>
  <si>
    <t>Solicitud de soporte técnico al operador interno y solicitid de plazos regulatorios.</t>
  </si>
  <si>
    <t>Falta de responsabilidad para el cumplimiento de las normas por parte de los operados de los vehiculos.</t>
  </si>
  <si>
    <t>Inaplicacion de las normas de transito.</t>
  </si>
  <si>
    <t>Capacitaciones y reinducción a los conductores en manejo defensivo y normas de transito</t>
  </si>
  <si>
    <t>Se actualizan y ajustan los riesgos, causas y controles de hallazgos de la revisoria fiscal (reporte 31 julio 2021)</t>
  </si>
  <si>
    <t>CONTRATACIÓN</t>
  </si>
  <si>
    <t>Resultado de la evaluación de la efectividad de control</t>
  </si>
  <si>
    <t>Requisitos Legales</t>
  </si>
  <si>
    <t>Incumplimiento de políticas ambientales</t>
  </si>
  <si>
    <t>Logística</t>
  </si>
  <si>
    <t>Cumplimiento de los objetivos y políticas ambientales de la organización</t>
  </si>
  <si>
    <t>Inspecciones de puntos de acopio, manejo de residuos, gestión de residuos peligrosos, declaratorias de residuos</t>
  </si>
  <si>
    <t>Incumplimiento de requisitos ambientales establecidos por el SINA, el código de recursos naturales y decreto reglamentario ambiental</t>
  </si>
  <si>
    <t>Seguimiento y revisión a las actualizaciones de la política ambiental de DISPAC.</t>
  </si>
  <si>
    <t xml:space="preserve">Afectaciones y/o suspensión de las operaciones para la prestación del servicio de energía eléctrica
</t>
  </si>
  <si>
    <t>* Llegar a acuerdos con las comunidades indígenas y afrodescendientes para que permitan la ejecución de los trabajos
* Llevar a cabo actividades sociales en la comunidades indígenas y afrodescendientes asentadas en las zonas de influencia de DISPAC</t>
  </si>
  <si>
    <t>Informes del estado de las vías</t>
  </si>
  <si>
    <t>Generación y consumo de energía no renovables</t>
  </si>
  <si>
    <t>Presencia de grupos armados ilegales en el territorio</t>
  </si>
  <si>
    <t>Firma de los acuerdo de paz con las FARC y presencia de grupos al margen de la ley en el territorio</t>
  </si>
  <si>
    <t>Implementación de los programas ambientales de productos químicos y gestión de pcb</t>
  </si>
  <si>
    <t>Cambio climático</t>
  </si>
  <si>
    <t>Compromiso gerencial con la mejora continua del sistema de gestión ambiental y el plan de manejo integral de residuos</t>
  </si>
  <si>
    <t>Incumplimiento a las políticas ambientales de los entes territoriales</t>
  </si>
  <si>
    <t>Seguimiento a la matriz de Identificación de aspectos e impactos ambientales.</t>
  </si>
  <si>
    <t>Implementación y mantenimiento comunicaciones cordiales con las instituciones de control ambiental</t>
  </si>
  <si>
    <t>Evidencia de oficios y comunicaciones con entes territoriales</t>
  </si>
  <si>
    <t>Presentación de informes mensuales ambientales</t>
  </si>
  <si>
    <t>* Realizar auditorías internas de seguimiento y revisión a la implementación de la norma ISO 14001 de 2015.
* Realizar los planes de acción, cierre de no conformidades y documentación de oportunidades de mejora del sistema de gestión ambiental 
* Realizar mejoras continuas al sistema de gestión ambiental</t>
  </si>
  <si>
    <t xml:space="preserve">Registros de inspecciones y capacitaciones ambientales </t>
  </si>
  <si>
    <t>Auditorías internas al sistema de gestión ambiental</t>
  </si>
  <si>
    <t>Seguimiento al cumplimiento ambiental bajo la interpretación de los  numerales de la norma ISO 14001.</t>
  </si>
  <si>
    <t>Actividad de reutilización de papel (uso de papel reciclable)</t>
  </si>
  <si>
    <t>* Listas de chequeo empresas de transporte y tratamiento de residuos peligrosos
* Inspección y revisión de vehículos que transporten residuos peligrosos</t>
  </si>
  <si>
    <t>Kit antiderrames y bandejas metálicas para atención y control de derrames</t>
  </si>
  <si>
    <t>Documentación de las oportunidades de mejora para la atención de derrames</t>
  </si>
  <si>
    <t>Falta de seguimiento y revisión a los procedimientos</t>
  </si>
  <si>
    <t>Seguimiento y revisión periódica al documento Objetivos, metas y programas ambientales</t>
  </si>
  <si>
    <t>Implementación del plan de gestión integral de PCB</t>
  </si>
  <si>
    <t>Implementación del plan de Productos químicos</t>
  </si>
  <si>
    <t>Gestión HSEQ
Logística
Operación y mantenimiento</t>
  </si>
  <si>
    <t>Implementación de listas de chequeo a empresas recolectoras y transportadoras de residuos peligrosos</t>
  </si>
  <si>
    <t>Inspección de sitios de almacenamiento de residuos o desechos peligrosos y declaratorias de generación de residuos peligrosos</t>
  </si>
  <si>
    <t>Se actualizan las causas y valoración de los riesgos asociados a la presencia de grupos armados ilegales que imposibiliten el control y acompañamiento ambiental a los proyectos, obras o actividades (Sistema de Gestión Ambiental).
Se incluyen los riesgos identificados y asociados al proceso de licitaciones al proceso de gerencia y juridica; es decir, actividades de contratación.</t>
  </si>
  <si>
    <t>Validación preliminar de cantidades de materiales y costos por mano de obra con análisis de mercado de los mismos.</t>
  </si>
  <si>
    <t xml:space="preserve">1. presupuesto detallado según experiencias anteriores
2. Incluir todos los costos hasta liquidación de contrato con MME. </t>
  </si>
  <si>
    <t>Socialización y consecución de permisos de pasos previos al inicio de la obra.
Solicitar con su debido tiempo el apoyo al Ministerio para el tramite ante las entidades territoriales que expidan las licencias y permisos a cargo de este de acuerdo al compromiso adquirido en la estructuracion del proyecto</t>
  </si>
  <si>
    <t>1. Exigir la constitución de pólizas de seguros y/o garantias bancarias que amparen el incumplimiento por parte de los contratistas.
2. Establecer en los términos de referencia las deducciones o multas por incumplimientos del contratista no cubiertas por las pólizas.</t>
  </si>
  <si>
    <t>Revisión minuciosa de las ofertas y de los requisitos establecidos</t>
  </si>
  <si>
    <t>Sanciones y/o multas por incumplimiento a los principios, normas y requisitos legales (correspondiente a normas contables, fiscales, tributarias y presupuestales)</t>
  </si>
  <si>
    <t xml:space="preserve">                                                                               </t>
  </si>
  <si>
    <t>Se realiza revisión y verificación diaria del estado de los procesos en los sistemas informaticos establecidos por la rama judicial.</t>
  </si>
  <si>
    <t>Semestral</t>
  </si>
  <si>
    <t>Aplicación de los procedimientos juridicos de defensa de la empresa ante entes de control y vigilancia.</t>
  </si>
  <si>
    <t>Aplicación de los procedimientos de contratacion (Seleccion Directa de Proveedores y  Proceso de contratacion de proveedores)</t>
  </si>
  <si>
    <t>Seguimiento a traves de cuadro de control y terminos, Ademas se realiza seguimiento diaria del estado de los procesos en los sistemas informaticos establecidos por la rama judicial.</t>
  </si>
  <si>
    <t>Atender audiencias de conciliación pre-judicial en las fechas y horas establecidas con pronunciamiento previo del comité de juridico y de conciliación</t>
  </si>
  <si>
    <t>Sistema de Gestion Calidad (hoja 1): Se realizo revisión, actualización y evaluación de los riesgos del proceso de juridica, según las condiciones actuales en las que opera la Empresa.</t>
  </si>
  <si>
    <t>Diciembre</t>
  </si>
  <si>
    <t>Noviembre</t>
  </si>
  <si>
    <t>Enero</t>
  </si>
  <si>
    <t>Junio</t>
  </si>
  <si>
    <t>Septiembre</t>
  </si>
  <si>
    <t>Julio</t>
  </si>
  <si>
    <t>Coordinacion SST y talento humano</t>
  </si>
  <si>
    <t>Se realiza actualización general de la matriz en los tres (03) subsistemas luego de seguimiento y verificación por parte de Control Interno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</si>
</sst>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3">
    <font>
      <sz val="10"/>
      <color indexed="8"/>
      <name val="Arial"/>
      <charset val="129"/>
    </font>
    <font>
      <sz val="11"/>
      <color theme="1"/>
      <name val="Calibri"/>
      <family val="2"/>
      <scheme val="minor"/>
    </font>
    <font>
      <sz val="11"/>
      <color theme="1"/>
      <name val="Calibri"/>
      <family val="2"/>
      <scheme val="minor"/>
    </font>
    <font>
      <b/>
      <sz val="10"/>
      <color indexed="8"/>
      <name val="Arial"/>
      <family val="2"/>
    </font>
    <font>
      <sz val="10"/>
      <color indexed="8"/>
      <name val="Arial"/>
      <family val="2"/>
    </font>
    <font>
      <b/>
      <sz val="14"/>
      <color indexed="8"/>
      <name val="Arial"/>
      <family val="2"/>
    </font>
    <font>
      <b/>
      <sz val="9"/>
      <color indexed="8"/>
      <name val="Arial"/>
      <family val="2"/>
    </font>
    <font>
      <b/>
      <sz val="8"/>
      <color indexed="8"/>
      <name val="Arial"/>
      <family val="2"/>
    </font>
    <font>
      <sz val="10"/>
      <color indexed="8"/>
      <name val="Arial"/>
      <family val="2"/>
    </font>
    <font>
      <sz val="10"/>
      <color indexed="8"/>
      <name val="Arial"/>
      <family val="2"/>
    </font>
    <font>
      <b/>
      <sz val="8"/>
      <color indexed="8"/>
      <name val="Arial"/>
      <family val="2"/>
    </font>
    <font>
      <sz val="7"/>
      <color indexed="8"/>
      <name val="Arial"/>
      <family val="2"/>
    </font>
    <font>
      <sz val="7"/>
      <color indexed="8"/>
      <name val="Arial"/>
      <family val="2"/>
    </font>
    <font>
      <sz val="10"/>
      <color indexed="8"/>
      <name val="Arial"/>
      <family val="2"/>
    </font>
    <font>
      <sz val="10"/>
      <name val="Arial"/>
      <family val="2"/>
    </font>
    <font>
      <b/>
      <sz val="10"/>
      <color indexed="8"/>
      <name val="Arial"/>
      <family val="2"/>
    </font>
    <font>
      <sz val="10"/>
      <color indexed="8"/>
      <name val="Arial"/>
      <family val="2"/>
    </font>
    <font>
      <sz val="16"/>
      <color theme="0"/>
      <name val="Calibri"/>
      <family val="2"/>
      <scheme val="minor"/>
    </font>
    <font>
      <b/>
      <sz val="11"/>
      <name val="Calibri"/>
      <family val="2"/>
      <scheme val="minor"/>
    </font>
    <font>
      <b/>
      <sz val="11"/>
      <color rgb="FFFFFFFF"/>
      <name val="Calibri"/>
      <family val="2"/>
      <scheme val="minor"/>
    </font>
    <font>
      <sz val="11"/>
      <name val="Calibri"/>
      <family val="2"/>
      <scheme val="minor"/>
    </font>
    <font>
      <sz val="9"/>
      <color indexed="81"/>
      <name val="Tahoma"/>
      <family val="2"/>
    </font>
    <font>
      <b/>
      <sz val="9"/>
      <color indexed="81"/>
      <name val="Tahoma"/>
      <family val="2"/>
    </font>
    <font>
      <sz val="8"/>
      <color rgb="FF000000"/>
      <name val="Segoe UI"/>
      <family val="2"/>
    </font>
    <font>
      <b/>
      <sz val="10"/>
      <name val="Arial"/>
      <family val="2"/>
    </font>
    <font>
      <sz val="10"/>
      <color theme="1"/>
      <name val="Arial"/>
      <family val="2"/>
    </font>
    <font>
      <b/>
      <sz val="11"/>
      <color theme="1"/>
      <name val="Calibri"/>
      <family val="2"/>
      <scheme val="minor"/>
    </font>
    <font>
      <b/>
      <sz val="11"/>
      <color indexed="8"/>
      <name val="Arial"/>
      <family val="2"/>
    </font>
    <font>
      <b/>
      <sz val="10"/>
      <color theme="1"/>
      <name val="Arial"/>
      <family val="2"/>
    </font>
    <font>
      <b/>
      <sz val="11"/>
      <color theme="1"/>
      <name val="Arial"/>
      <family val="2"/>
    </font>
    <font>
      <b/>
      <sz val="12"/>
      <color indexed="8"/>
      <name val="Arial"/>
      <family val="2"/>
    </font>
    <font>
      <sz val="8"/>
      <color indexed="8"/>
      <name val="Arial"/>
      <family val="2"/>
    </font>
    <font>
      <sz val="10"/>
      <color rgb="FF000000"/>
      <name val="Arial"/>
      <family val="2"/>
    </font>
  </fonts>
  <fills count="24">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31"/>
        <bgColor indexed="64"/>
      </patternFill>
    </fill>
    <fill>
      <patternFill patternType="solid">
        <fgColor indexed="22"/>
        <bgColor indexed="64"/>
      </patternFill>
    </fill>
    <fill>
      <patternFill patternType="solid">
        <fgColor indexed="13"/>
        <bgColor indexed="64"/>
      </patternFill>
    </fill>
    <fill>
      <patternFill patternType="solid">
        <fgColor indexed="10"/>
        <bgColor indexed="64"/>
      </patternFill>
    </fill>
    <fill>
      <patternFill patternType="solid">
        <fgColor indexed="17"/>
        <bgColor indexed="64"/>
      </patternFill>
    </fill>
    <fill>
      <patternFill patternType="solid">
        <fgColor rgb="FF002060"/>
        <bgColor indexed="64"/>
      </patternFill>
    </fill>
    <fill>
      <patternFill patternType="solid">
        <fgColor rgb="FF92D050"/>
        <bgColor indexed="64"/>
      </patternFill>
    </fill>
    <fill>
      <patternFill patternType="solid">
        <fgColor theme="3" tint="0.59999389629810485"/>
        <bgColor rgb="FF000000"/>
      </patternFill>
    </fill>
    <fill>
      <patternFill patternType="solid">
        <fgColor theme="0" tint="-0.14999847407452621"/>
        <bgColor rgb="FF000000"/>
      </patternFill>
    </fill>
    <fill>
      <patternFill patternType="solid">
        <fgColor rgb="FFFF0000"/>
        <bgColor indexed="64"/>
      </patternFill>
    </fill>
    <fill>
      <patternFill patternType="solid">
        <fgColor theme="9" tint="0.39997558519241921"/>
        <bgColor indexed="64"/>
      </patternFill>
    </fill>
    <fill>
      <patternFill patternType="solid">
        <fgColor rgb="FFFFFC00"/>
        <bgColor indexed="64"/>
      </patternFill>
    </fill>
    <fill>
      <patternFill patternType="solid">
        <fgColor theme="6" tint="0.39997558519241921"/>
        <bgColor indexed="64"/>
      </patternFill>
    </fill>
    <fill>
      <patternFill patternType="solid">
        <fgColor rgb="FF00FA00"/>
        <bgColor indexed="64"/>
      </patternFill>
    </fill>
    <fill>
      <patternFill patternType="solid">
        <fgColor theme="0" tint="-0.249977111117893"/>
        <bgColor indexed="64"/>
      </patternFill>
    </fill>
    <fill>
      <patternFill patternType="solid">
        <fgColor theme="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medium">
        <color indexed="8"/>
      </top>
      <bottom style="medium">
        <color indexed="8"/>
      </bottom>
      <diagonal/>
    </border>
    <border>
      <left style="thin">
        <color indexed="8"/>
      </left>
      <right style="thin">
        <color indexed="8"/>
      </right>
      <top style="medium">
        <color indexed="8"/>
      </top>
      <bottom style="thin">
        <color indexed="8"/>
      </bottom>
      <diagonal/>
    </border>
    <border>
      <left/>
      <right/>
      <top style="thin">
        <color auto="1"/>
      </top>
      <bottom/>
      <diagonal/>
    </border>
    <border>
      <left/>
      <right style="thin">
        <color auto="1"/>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s>
  <cellStyleXfs count="7">
    <xf numFmtId="0" fontId="0" fillId="0" borderId="0" applyNumberFormat="0"/>
    <xf numFmtId="0" fontId="14" fillId="0" borderId="0"/>
    <xf numFmtId="9" fontId="16" fillId="0" borderId="0" applyFont="0" applyFill="0" applyBorder="0" applyAlignment="0" applyProtection="0"/>
    <xf numFmtId="0" fontId="2" fillId="0" borderId="0"/>
    <xf numFmtId="0" fontId="4" fillId="0" borderId="0" applyNumberFormat="0"/>
    <xf numFmtId="9" fontId="4" fillId="0" borderId="0" applyFont="0" applyFill="0" applyBorder="0" applyAlignment="0" applyProtection="0"/>
    <xf numFmtId="0" fontId="1" fillId="0" borderId="0"/>
  </cellStyleXfs>
  <cellXfs count="699">
    <xf numFmtId="0" fontId="0" fillId="0" borderId="0" xfId="0"/>
    <xf numFmtId="0" fontId="4" fillId="2" borderId="0" xfId="0" applyFont="1" applyFill="1" applyBorder="1"/>
    <xf numFmtId="0" fontId="4" fillId="2" borderId="1" xfId="0" applyFont="1" applyFill="1" applyBorder="1" applyAlignment="1">
      <alignment horizontal="center" vertical="center"/>
    </xf>
    <xf numFmtId="0" fontId="4" fillId="2" borderId="0" xfId="0" applyFont="1" applyFill="1" applyBorder="1" applyAlignment="1">
      <alignment horizontal="center"/>
    </xf>
    <xf numFmtId="0" fontId="8" fillId="0" borderId="2" xfId="0" applyFont="1" applyBorder="1" applyAlignment="1">
      <alignment horizontal="center" vertical="center" wrapText="1" readingOrder="1"/>
    </xf>
    <xf numFmtId="0" fontId="8" fillId="0" borderId="3" xfId="0" applyFont="1" applyBorder="1" applyAlignment="1">
      <alignment horizontal="center" vertical="center" wrapText="1" readingOrder="1"/>
    </xf>
    <xf numFmtId="0" fontId="0" fillId="0" borderId="1" xfId="0" applyBorder="1" applyAlignment="1">
      <alignment horizontal="center" vertical="center"/>
    </xf>
    <xf numFmtId="14" fontId="4" fillId="2" borderId="1" xfId="0" applyNumberFormat="1" applyFont="1" applyFill="1" applyBorder="1" applyAlignment="1">
      <alignment horizontal="center" vertical="center"/>
    </xf>
    <xf numFmtId="14" fontId="9" fillId="2" borderId="1" xfId="0" applyNumberFormat="1" applyFont="1" applyFill="1" applyBorder="1" applyAlignment="1" applyProtection="1">
      <alignment horizontal="center" vertical="center" wrapText="1"/>
    </xf>
    <xf numFmtId="0" fontId="0" fillId="5" borderId="4" xfId="0" applyFill="1" applyBorder="1" applyAlignment="1">
      <alignment horizontal="center" vertical="center"/>
    </xf>
    <xf numFmtId="0" fontId="0" fillId="6" borderId="1" xfId="0" applyFill="1" applyBorder="1" applyAlignment="1">
      <alignment horizontal="center" vertical="center"/>
    </xf>
    <xf numFmtId="0" fontId="0" fillId="7" borderId="1" xfId="0" applyFill="1" applyBorder="1" applyAlignment="1">
      <alignment horizontal="center" vertical="center"/>
    </xf>
    <xf numFmtId="0" fontId="4" fillId="7" borderId="1" xfId="0" applyFont="1" applyFill="1" applyBorder="1" applyAlignment="1">
      <alignment horizontal="center" vertical="center"/>
    </xf>
    <xf numFmtId="0" fontId="3" fillId="4" borderId="1" xfId="0" applyFont="1" applyFill="1" applyBorder="1" applyAlignment="1">
      <alignment horizontal="center" vertical="center"/>
    </xf>
    <xf numFmtId="0" fontId="0" fillId="5" borderId="5" xfId="0" applyFill="1" applyBorder="1" applyAlignment="1">
      <alignment horizontal="center" vertical="center"/>
    </xf>
    <xf numFmtId="0" fontId="0" fillId="8" borderId="1" xfId="0" applyFill="1" applyBorder="1" applyAlignment="1">
      <alignment horizontal="center" vertical="center"/>
    </xf>
    <xf numFmtId="0" fontId="4" fillId="8" borderId="1" xfId="0" applyFont="1" applyFill="1" applyBorder="1" applyAlignment="1" applyProtection="1">
      <alignment horizontal="left" vertical="center" wrapText="1"/>
      <protection locked="0"/>
    </xf>
    <xf numFmtId="0" fontId="0" fillId="5" borderId="0" xfId="0" applyFill="1" applyBorder="1" applyAlignment="1">
      <alignment horizontal="center" vertical="center"/>
    </xf>
    <xf numFmtId="0" fontId="4" fillId="6" borderId="1" xfId="0" applyFont="1" applyFill="1" applyBorder="1" applyAlignment="1">
      <alignment horizontal="center" vertical="center"/>
    </xf>
    <xf numFmtId="0" fontId="4" fillId="6" borderId="1" xfId="0" applyFont="1" applyFill="1" applyBorder="1" applyAlignment="1" applyProtection="1">
      <alignment horizontal="left" vertical="center" wrapText="1"/>
      <protection locked="0"/>
    </xf>
    <xf numFmtId="0" fontId="4" fillId="7" borderId="1" xfId="0" applyFont="1" applyFill="1" applyBorder="1" applyAlignment="1">
      <alignment horizontal="left" vertical="center"/>
    </xf>
    <xf numFmtId="0" fontId="4" fillId="8" borderId="1" xfId="0" applyFont="1" applyFill="1" applyBorder="1" applyAlignment="1">
      <alignment horizontal="center" vertical="center"/>
    </xf>
    <xf numFmtId="0" fontId="4" fillId="0" borderId="0" xfId="0" applyFont="1" applyFill="1" applyBorder="1" applyAlignment="1">
      <alignment horizontal="left" vertical="center"/>
    </xf>
    <xf numFmtId="0" fontId="0" fillId="5" borderId="0" xfId="0" applyFill="1" applyAlignment="1">
      <alignment horizontal="center" vertical="center"/>
    </xf>
    <xf numFmtId="0" fontId="8" fillId="0" borderId="0" xfId="0" applyFont="1" applyBorder="1" applyAlignment="1">
      <alignment horizontal="left" vertical="center" wrapText="1"/>
    </xf>
    <xf numFmtId="0" fontId="6" fillId="0" borderId="0" xfId="0" applyFont="1" applyFill="1" applyBorder="1" applyAlignment="1">
      <alignment horizontal="center" vertical="center"/>
    </xf>
    <xf numFmtId="0" fontId="0" fillId="0" borderId="0" xfId="0"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pplyProtection="1">
      <alignment horizontal="center" vertical="center" wrapText="1"/>
      <protection locked="0"/>
    </xf>
    <xf numFmtId="0" fontId="8" fillId="0" borderId="0" xfId="0" applyFont="1" applyFill="1" applyBorder="1" applyAlignment="1">
      <alignment horizontal="center" vertical="center" wrapText="1"/>
    </xf>
    <xf numFmtId="0" fontId="0" fillId="0" borderId="0" xfId="0" applyFill="1" applyBorder="1"/>
    <xf numFmtId="0" fontId="0" fillId="0" borderId="0" xfId="0" applyAlignment="1">
      <alignment horizontal="center" vertical="center"/>
    </xf>
    <xf numFmtId="0" fontId="6" fillId="0" borderId="0" xfId="0" applyFont="1" applyFill="1" applyBorder="1" applyAlignment="1">
      <alignment vertical="center"/>
    </xf>
    <xf numFmtId="0" fontId="0" fillId="0" borderId="0" xfId="0" applyBorder="1"/>
    <xf numFmtId="0" fontId="4" fillId="5"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7" fillId="0" borderId="0" xfId="0" applyFont="1" applyFill="1" applyBorder="1" applyAlignment="1">
      <alignment horizontal="center" vertical="center"/>
    </xf>
    <xf numFmtId="0" fontId="4" fillId="0" borderId="1" xfId="0" applyFont="1" applyBorder="1" applyAlignment="1">
      <alignment horizontal="center" vertical="center"/>
    </xf>
    <xf numFmtId="0" fontId="4" fillId="0" borderId="0" xfId="0" applyFont="1" applyFill="1" applyBorder="1" applyAlignment="1">
      <alignment vertical="center"/>
    </xf>
    <xf numFmtId="0" fontId="10" fillId="3" borderId="6"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vertical="center" wrapText="1"/>
    </xf>
    <xf numFmtId="0" fontId="11" fillId="0" borderId="6" xfId="0" applyFont="1" applyFill="1" applyBorder="1" applyAlignment="1">
      <alignment horizontal="center" vertical="center" wrapText="1"/>
    </xf>
    <xf numFmtId="0" fontId="13" fillId="2" borderId="1" xfId="0" applyFont="1" applyFill="1" applyBorder="1" applyAlignment="1" applyProtection="1">
      <alignment horizontal="center" vertical="center" wrapText="1"/>
      <protection locked="0"/>
    </xf>
    <xf numFmtId="0" fontId="14" fillId="0" borderId="1" xfId="0" applyFont="1" applyBorder="1" applyAlignment="1">
      <alignment horizontal="left" vertical="center" wrapText="1"/>
    </xf>
    <xf numFmtId="0" fontId="7" fillId="3" borderId="6" xfId="0" applyFont="1" applyFill="1" applyBorder="1" applyAlignment="1">
      <alignment horizontal="center" vertical="center" wrapText="1"/>
    </xf>
    <xf numFmtId="0" fontId="13" fillId="2"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left" vertic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center" vertical="center"/>
    </xf>
    <xf numFmtId="0" fontId="4" fillId="0" borderId="0" xfId="0" applyFont="1" applyFill="1" applyBorder="1"/>
    <xf numFmtId="0" fontId="0" fillId="5" borderId="1"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wrapText="1"/>
      <protection locked="0"/>
    </xf>
    <xf numFmtId="0" fontId="14" fillId="0" borderId="0" xfId="0" applyFont="1" applyFill="1" applyBorder="1" applyAlignment="1">
      <alignment horizontal="left" vertical="center" wrapText="1"/>
    </xf>
    <xf numFmtId="0" fontId="0" fillId="0" borderId="0" xfId="0" applyFont="1" applyFill="1" applyBorder="1" applyAlignment="1" applyProtection="1">
      <alignment horizontal="center" vertical="center" wrapText="1"/>
      <protection locked="0"/>
    </xf>
    <xf numFmtId="0" fontId="13" fillId="0" borderId="0" xfId="0" applyFont="1" applyFill="1" applyBorder="1" applyAlignment="1" applyProtection="1">
      <alignment horizontal="left" vertical="center" wrapText="1"/>
    </xf>
    <xf numFmtId="0" fontId="3" fillId="4" borderId="1" xfId="0" applyFont="1" applyFill="1" applyBorder="1" applyAlignment="1">
      <alignment horizontal="center" vertical="center"/>
    </xf>
    <xf numFmtId="0" fontId="4" fillId="2" borderId="1"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center" vertical="center" textRotation="90" wrapText="1"/>
      <protection locked="0"/>
    </xf>
    <xf numFmtId="0" fontId="14" fillId="0" borderId="1" xfId="0" applyFont="1" applyBorder="1" applyAlignment="1">
      <alignment horizontal="center" vertical="center" wrapText="1"/>
    </xf>
    <xf numFmtId="0" fontId="4" fillId="5" borderId="1" xfId="0" applyFont="1" applyFill="1" applyBorder="1" applyAlignment="1" applyProtection="1">
      <alignment horizontal="center" vertical="center" textRotation="90" wrapText="1"/>
      <protection locked="0"/>
    </xf>
    <xf numFmtId="0" fontId="4" fillId="0" borderId="1" xfId="0" applyFont="1" applyBorder="1" applyAlignment="1">
      <alignment vertical="center" wrapText="1"/>
    </xf>
    <xf numFmtId="0" fontId="4" fillId="0" borderId="0" xfId="0" applyFont="1" applyAlignment="1">
      <alignment horizontal="center" vertical="center"/>
    </xf>
    <xf numFmtId="0" fontId="0" fillId="0" borderId="1" xfId="0" applyBorder="1"/>
    <xf numFmtId="0" fontId="4" fillId="0" borderId="1" xfId="0" applyFont="1" applyBorder="1" applyAlignment="1">
      <alignment vertical="center"/>
    </xf>
    <xf numFmtId="9" fontId="14" fillId="0" borderId="1" xfId="2" applyFont="1" applyBorder="1" applyAlignment="1">
      <alignment horizontal="center" vertical="center" wrapText="1"/>
    </xf>
    <xf numFmtId="0" fontId="2" fillId="0" borderId="0" xfId="3"/>
    <xf numFmtId="0" fontId="2" fillId="0" borderId="0" xfId="3" applyAlignment="1">
      <alignment horizontal="center" vertical="center"/>
    </xf>
    <xf numFmtId="0" fontId="2" fillId="0" borderId="1" xfId="3" applyFill="1" applyBorder="1" applyAlignment="1">
      <alignment horizontal="left" vertical="center" wrapText="1"/>
    </xf>
    <xf numFmtId="0" fontId="2" fillId="0" borderId="1" xfId="3" applyFill="1" applyBorder="1" applyAlignment="1">
      <alignment horizontal="center" vertical="center"/>
    </xf>
    <xf numFmtId="0" fontId="2" fillId="0" borderId="1" xfId="3" applyFont="1" applyFill="1" applyBorder="1" applyAlignment="1">
      <alignment horizontal="left" vertical="center" wrapText="1"/>
    </xf>
    <xf numFmtId="0" fontId="2" fillId="0" borderId="1" xfId="3" applyFill="1" applyBorder="1" applyAlignment="1">
      <alignment horizontal="left" wrapText="1"/>
    </xf>
    <xf numFmtId="0" fontId="2" fillId="0" borderId="1" xfId="3" applyFill="1" applyBorder="1" applyAlignment="1">
      <alignment horizontal="left"/>
    </xf>
    <xf numFmtId="0" fontId="19" fillId="0" borderId="0" xfId="0" applyFont="1" applyFill="1" applyBorder="1" applyAlignment="1">
      <alignment vertical="center" wrapText="1"/>
    </xf>
    <xf numFmtId="0" fontId="18" fillId="12" borderId="9" xfId="0" applyFont="1" applyFill="1" applyBorder="1" applyAlignment="1">
      <alignment horizontal="center" vertical="center" wrapText="1"/>
    </xf>
    <xf numFmtId="0" fontId="20" fillId="0" borderId="9" xfId="0" applyFont="1" applyBorder="1" applyAlignment="1">
      <alignment horizontal="center" vertical="center"/>
    </xf>
    <xf numFmtId="0" fontId="20" fillId="13" borderId="9" xfId="0" applyFont="1" applyFill="1" applyBorder="1" applyAlignment="1">
      <alignment horizontal="center" vertical="center" wrapText="1"/>
    </xf>
    <xf numFmtId="0" fontId="20" fillId="0" borderId="1" xfId="0" applyFont="1" applyBorder="1" applyAlignment="1">
      <alignment horizontal="center" vertical="center" wrapText="1"/>
    </xf>
    <xf numFmtId="0" fontId="20" fillId="0" borderId="0" xfId="0" applyFont="1" applyFill="1" applyBorder="1" applyAlignment="1">
      <alignment vertical="center" wrapText="1"/>
    </xf>
    <xf numFmtId="0" fontId="20" fillId="14" borderId="9" xfId="0" applyFont="1" applyFill="1" applyBorder="1" applyAlignment="1">
      <alignment horizontal="center" vertical="center" wrapText="1"/>
    </xf>
    <xf numFmtId="0" fontId="20" fillId="15" borderId="9" xfId="0" applyFont="1" applyFill="1" applyBorder="1" applyAlignment="1">
      <alignment horizontal="center" vertical="center" wrapText="1"/>
    </xf>
    <xf numFmtId="0" fontId="20" fillId="16" borderId="9" xfId="0" applyFont="1" applyFill="1" applyBorder="1" applyAlignment="1">
      <alignment horizontal="center" vertical="center" wrapText="1"/>
    </xf>
    <xf numFmtId="0" fontId="20" fillId="17" borderId="9" xfId="0" applyFont="1" applyFill="1" applyBorder="1" applyAlignment="1">
      <alignment horizontal="center" vertical="center" wrapText="1"/>
    </xf>
    <xf numFmtId="9" fontId="20" fillId="0" borderId="1" xfId="0" applyNumberFormat="1" applyFont="1" applyBorder="1" applyAlignment="1">
      <alignment horizontal="center" vertical="center" wrapText="1"/>
    </xf>
    <xf numFmtId="9" fontId="20" fillId="0" borderId="0" xfId="0" applyNumberFormat="1" applyFont="1" applyFill="1" applyBorder="1" applyAlignment="1">
      <alignment vertical="center" wrapText="1"/>
    </xf>
    <xf numFmtId="0" fontId="2" fillId="0" borderId="0" xfId="3" applyFill="1" applyBorder="1" applyAlignment="1">
      <alignment horizontal="center" vertical="center"/>
    </xf>
    <xf numFmtId="0" fontId="18" fillId="10" borderId="1" xfId="3" applyFont="1" applyFill="1" applyBorder="1" applyAlignment="1">
      <alignment horizontal="center" vertical="center"/>
    </xf>
    <xf numFmtId="0" fontId="18" fillId="10" borderId="1" xfId="3"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xf>
    <xf numFmtId="9" fontId="14" fillId="0" borderId="1" xfId="2" applyFont="1" applyBorder="1" applyAlignment="1">
      <alignment horizontal="center" vertical="center" wrapText="1"/>
    </xf>
    <xf numFmtId="0" fontId="4" fillId="2" borderId="1" xfId="0" applyFont="1" applyFill="1" applyBorder="1" applyAlignment="1">
      <alignment horizontal="center" vertical="center"/>
    </xf>
    <xf numFmtId="9" fontId="14" fillId="0" borderId="1" xfId="2" applyFont="1" applyBorder="1" applyAlignment="1">
      <alignment horizontal="center" vertical="center" wrapText="1"/>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pplyProtection="1">
      <alignment horizontal="left" vertical="center" wrapText="1"/>
      <protection locked="0"/>
    </xf>
    <xf numFmtId="9" fontId="4" fillId="2" borderId="1" xfId="2"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xf>
    <xf numFmtId="0" fontId="4" fillId="2" borderId="1" xfId="0" applyFont="1" applyFill="1" applyBorder="1" applyAlignment="1">
      <alignment horizontal="left" vertical="center"/>
    </xf>
    <xf numFmtId="0" fontId="4" fillId="2" borderId="7" xfId="0" applyFont="1" applyFill="1" applyBorder="1" applyAlignment="1">
      <alignment horizontal="left" vertical="center" wrapText="1"/>
    </xf>
    <xf numFmtId="0" fontId="4" fillId="2" borderId="1" xfId="0" applyFont="1" applyFill="1" applyBorder="1" applyAlignment="1">
      <alignment vertical="center" wrapText="1"/>
    </xf>
    <xf numFmtId="0" fontId="14" fillId="19" borderId="0" xfId="1" applyFont="1" applyFill="1" applyBorder="1" applyAlignment="1">
      <alignment vertical="center" wrapText="1"/>
    </xf>
    <xf numFmtId="0" fontId="14" fillId="19" borderId="1" xfId="1" applyFont="1" applyFill="1" applyBorder="1" applyAlignment="1">
      <alignment horizontal="left" vertical="center" wrapText="1"/>
    </xf>
    <xf numFmtId="0" fontId="4"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9" fontId="4" fillId="2" borderId="1" xfId="2" applyFont="1" applyFill="1" applyBorder="1" applyAlignment="1">
      <alignment horizontal="center" vertical="center"/>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9" fontId="14" fillId="0" borderId="1" xfId="2" applyFont="1" applyBorder="1" applyAlignment="1">
      <alignment horizontal="center" vertical="center" wrapText="1"/>
    </xf>
    <xf numFmtId="0" fontId="4" fillId="2" borderId="1" xfId="0" applyFont="1" applyFill="1" applyBorder="1" applyAlignment="1" applyProtection="1">
      <alignment horizontal="left" vertical="center" wrapText="1"/>
      <protection locked="0"/>
    </xf>
    <xf numFmtId="0" fontId="4" fillId="2" borderId="1" xfId="0" applyFont="1" applyFill="1" applyBorder="1" applyAlignment="1">
      <alignment horizontal="center" vertical="center" wrapText="1"/>
    </xf>
    <xf numFmtId="9" fontId="4" fillId="2" borderId="1" xfId="2"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1" fontId="13" fillId="0" borderId="1" xfId="0" applyNumberFormat="1"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14" fillId="0" borderId="1" xfId="0" applyFont="1" applyBorder="1" applyAlignment="1">
      <alignment horizontal="center" vertical="center" wrapText="1"/>
    </xf>
    <xf numFmtId="9" fontId="14" fillId="0" borderId="1" xfId="2" applyFont="1" applyBorder="1" applyAlignment="1">
      <alignment horizontal="center" vertical="center" wrapText="1"/>
    </xf>
    <xf numFmtId="0" fontId="13" fillId="2" borderId="1" xfId="0" applyFont="1" applyFill="1" applyBorder="1" applyAlignment="1" applyProtection="1">
      <alignment horizontal="left" vertical="center" wrapText="1"/>
    </xf>
    <xf numFmtId="0" fontId="4" fillId="2" borderId="1" xfId="0" applyFont="1" applyFill="1" applyBorder="1" applyAlignment="1">
      <alignment horizontal="left" vertical="center"/>
    </xf>
    <xf numFmtId="9" fontId="4" fillId="2" borderId="1" xfId="2" applyFont="1" applyFill="1" applyBorder="1" applyAlignment="1">
      <alignment horizontal="center" vertical="center"/>
    </xf>
    <xf numFmtId="0" fontId="4" fillId="2" borderId="1" xfId="0" applyFont="1" applyFill="1" applyBorder="1" applyAlignment="1" applyProtection="1">
      <alignment horizontal="left" vertical="center" wrapText="1"/>
      <protection locked="0"/>
    </xf>
    <xf numFmtId="0" fontId="13" fillId="2" borderId="0" xfId="0" applyFont="1" applyFill="1" applyBorder="1" applyAlignment="1" applyProtection="1">
      <alignment horizontal="center" vertical="center" wrapText="1"/>
      <protection locked="0"/>
    </xf>
    <xf numFmtId="0" fontId="4" fillId="2" borderId="0"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wrapText="1"/>
    </xf>
    <xf numFmtId="1" fontId="13" fillId="0" borderId="1"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left" vertical="center" wrapText="1"/>
    </xf>
    <xf numFmtId="0" fontId="4" fillId="2" borderId="6" xfId="0" applyFont="1" applyFill="1" applyBorder="1" applyAlignment="1">
      <alignment horizontal="left" vertical="center" wrapText="1"/>
    </xf>
    <xf numFmtId="14" fontId="4" fillId="2" borderId="6"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14" fillId="0" borderId="1" xfId="0" applyFont="1" applyBorder="1" applyAlignment="1">
      <alignment horizontal="center" vertical="center" wrapText="1"/>
    </xf>
    <xf numFmtId="9" fontId="14" fillId="0" borderId="1" xfId="2"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9" fontId="4" fillId="2" borderId="1" xfId="2" applyFont="1" applyFill="1" applyBorder="1" applyAlignment="1">
      <alignment horizontal="center" vertical="center"/>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9" fontId="4" fillId="2" borderId="1" xfId="2" applyFont="1" applyFill="1" applyBorder="1" applyAlignment="1">
      <alignment horizontal="center" vertical="center"/>
    </xf>
    <xf numFmtId="0" fontId="4" fillId="2" borderId="6" xfId="0" applyFont="1" applyFill="1" applyBorder="1" applyAlignment="1">
      <alignment vertical="center" wrapText="1"/>
    </xf>
    <xf numFmtId="9" fontId="14" fillId="0" borderId="1" xfId="2" applyFont="1" applyBorder="1" applyAlignment="1">
      <alignment horizontal="center" vertical="center" wrapText="1"/>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xf>
    <xf numFmtId="0" fontId="14" fillId="0" borderId="1" xfId="0" applyFont="1" applyBorder="1" applyAlignment="1">
      <alignment horizontal="center" vertical="center" wrapText="1"/>
    </xf>
    <xf numFmtId="0" fontId="13" fillId="2" borderId="1" xfId="0" applyFont="1" applyFill="1" applyBorder="1" applyAlignment="1" applyProtection="1">
      <alignment horizontal="left" vertical="center" wrapText="1"/>
    </xf>
    <xf numFmtId="0" fontId="4" fillId="2" borderId="1"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14" fontId="4" fillId="2" borderId="6"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164" fontId="13" fillId="0" borderId="1" xfId="0" applyNumberFormat="1"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protection locked="0"/>
    </xf>
    <xf numFmtId="9" fontId="4" fillId="2" borderId="1" xfId="2" applyFont="1" applyFill="1" applyBorder="1" applyAlignment="1">
      <alignment horizontal="center" vertical="center"/>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9" fontId="4" fillId="2" borderId="1" xfId="2" applyFont="1" applyFill="1" applyBorder="1" applyAlignment="1">
      <alignment horizontal="center" vertical="center"/>
    </xf>
    <xf numFmtId="0" fontId="4" fillId="2" borderId="1" xfId="0" applyFont="1" applyFill="1" applyBorder="1" applyAlignment="1">
      <alignment wrapText="1"/>
    </xf>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9" fontId="14" fillId="0" borderId="1" xfId="2" applyFont="1" applyBorder="1" applyAlignment="1">
      <alignment horizontal="center" vertical="center" wrapText="1"/>
    </xf>
    <xf numFmtId="0" fontId="4" fillId="2" borderId="1" xfId="0" applyFont="1" applyFill="1" applyBorder="1" applyAlignment="1">
      <alignment horizontal="left" vertical="center"/>
    </xf>
    <xf numFmtId="0" fontId="4" fillId="2" borderId="6" xfId="0" applyFont="1" applyFill="1" applyBorder="1" applyAlignment="1">
      <alignment horizontal="left" vertical="center" wrapText="1"/>
    </xf>
    <xf numFmtId="9" fontId="4" fillId="2" borderId="1" xfId="2" applyFont="1" applyFill="1" applyBorder="1" applyAlignment="1">
      <alignment horizontal="center" vertical="center"/>
    </xf>
    <xf numFmtId="9" fontId="14" fillId="0" borderId="1" xfId="2" applyFont="1" applyBorder="1" applyAlignment="1">
      <alignment horizontal="center" vertical="center" wrapText="1"/>
    </xf>
    <xf numFmtId="1" fontId="13" fillId="0" borderId="1" xfId="0" applyNumberFormat="1"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left" vertical="center" wrapText="1"/>
    </xf>
    <xf numFmtId="0" fontId="14" fillId="0" borderId="1" xfId="0" applyFont="1" applyBorder="1" applyAlignment="1">
      <alignment horizontal="center" vertical="center" wrapText="1"/>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9" fontId="4" fillId="2" borderId="1" xfId="2" applyFont="1" applyFill="1" applyBorder="1" applyAlignment="1">
      <alignment horizontal="center" vertical="center"/>
    </xf>
    <xf numFmtId="0" fontId="4" fillId="2" borderId="1" xfId="0" applyFont="1" applyFill="1" applyBorder="1" applyAlignment="1" applyProtection="1">
      <alignment horizontal="left" vertical="center" wrapText="1"/>
      <protection locked="0"/>
    </xf>
    <xf numFmtId="0" fontId="14" fillId="0" borderId="1" xfId="0" applyFont="1" applyBorder="1" applyAlignment="1">
      <alignment horizontal="left" vertical="center" wrapText="1"/>
    </xf>
    <xf numFmtId="14" fontId="4" fillId="2" borderId="1" xfId="0" applyNumberFormat="1" applyFont="1" applyFill="1" applyBorder="1" applyAlignment="1">
      <alignment horizontal="center" vertical="center"/>
    </xf>
    <xf numFmtId="0" fontId="14" fillId="19" borderId="1" xfId="1" applyFont="1" applyFill="1" applyBorder="1" applyAlignment="1">
      <alignment vertical="center" wrapText="1"/>
    </xf>
    <xf numFmtId="0" fontId="4" fillId="2" borderId="1" xfId="4" applyFont="1" applyFill="1" applyBorder="1" applyAlignment="1">
      <alignment horizontal="left" vertical="center" wrapText="1"/>
    </xf>
    <xf numFmtId="0" fontId="24" fillId="0" borderId="1" xfId="1" applyFont="1" applyFill="1" applyBorder="1" applyAlignment="1" applyProtection="1">
      <alignment horizontal="center" vertical="center" textRotation="90" wrapText="1"/>
      <protection locked="0"/>
    </xf>
    <xf numFmtId="0" fontId="4" fillId="2" borderId="7" xfId="4" applyFont="1" applyFill="1" applyBorder="1" applyAlignment="1">
      <alignment horizontal="left" vertical="center" wrapText="1"/>
    </xf>
    <xf numFmtId="0" fontId="14" fillId="0" borderId="1" xfId="4" applyFont="1" applyBorder="1" applyAlignment="1">
      <alignment horizontal="left" vertical="center" wrapText="1"/>
    </xf>
    <xf numFmtId="0" fontId="14" fillId="0" borderId="1" xfId="4" applyFont="1" applyFill="1" applyBorder="1" applyAlignment="1">
      <alignment horizontal="left" vertical="center" wrapText="1"/>
    </xf>
    <xf numFmtId="0" fontId="25" fillId="0" borderId="1" xfId="4" applyFont="1" applyFill="1" applyBorder="1" applyAlignment="1">
      <alignment horizontal="left" vertical="center" wrapText="1"/>
    </xf>
    <xf numFmtId="0" fontId="14" fillId="0" borderId="8" xfId="4" applyFont="1" applyFill="1" applyBorder="1" applyAlignment="1" applyProtection="1">
      <alignment horizontal="left" vertical="center" wrapText="1"/>
      <protection locked="0"/>
    </xf>
    <xf numFmtId="0" fontId="4" fillId="0" borderId="6" xfId="4" applyFont="1" applyFill="1" applyBorder="1" applyAlignment="1" applyProtection="1">
      <alignment vertical="center" wrapText="1"/>
      <protection locked="0"/>
    </xf>
    <xf numFmtId="0" fontId="4" fillId="0" borderId="11" xfId="4" applyFont="1" applyFill="1" applyBorder="1" applyAlignment="1" applyProtection="1">
      <alignment vertical="center" wrapText="1"/>
      <protection locked="0"/>
    </xf>
    <xf numFmtId="0" fontId="4" fillId="0" borderId="8" xfId="4" applyFont="1" applyFill="1" applyBorder="1" applyAlignment="1" applyProtection="1">
      <alignment vertical="center" wrapText="1"/>
      <protection locked="0"/>
    </xf>
    <xf numFmtId="0" fontId="14" fillId="0" borderId="8" xfId="4" applyFont="1" applyFill="1" applyBorder="1" applyAlignment="1">
      <alignment horizontal="left" vertical="center" wrapText="1"/>
    </xf>
    <xf numFmtId="0" fontId="14"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3" fillId="0" borderId="10" xfId="0" applyFont="1" applyFill="1" applyBorder="1" applyAlignment="1" applyProtection="1">
      <alignment horizontal="center" vertical="center" wrapText="1"/>
    </xf>
    <xf numFmtId="0" fontId="3" fillId="2" borderId="10" xfId="0" applyFont="1" applyFill="1" applyBorder="1" applyAlignment="1" applyProtection="1">
      <alignment horizontal="center" vertical="center" wrapText="1"/>
    </xf>
    <xf numFmtId="0" fontId="4" fillId="2" borderId="10" xfId="0" applyFont="1" applyFill="1" applyBorder="1" applyAlignment="1">
      <alignment horizontal="left" vertical="center" wrapText="1"/>
    </xf>
    <xf numFmtId="0" fontId="4" fillId="2" borderId="10" xfId="0" applyFont="1" applyFill="1" applyBorder="1"/>
    <xf numFmtId="0" fontId="4" fillId="2" borderId="7" xfId="0" applyFont="1" applyFill="1" applyBorder="1" applyAlignment="1">
      <alignment horizontal="center" vertical="center"/>
    </xf>
    <xf numFmtId="0" fontId="25" fillId="0" borderId="1" xfId="0" applyFont="1" applyBorder="1" applyAlignment="1">
      <alignment horizontal="center" vertical="center"/>
    </xf>
    <xf numFmtId="0" fontId="28" fillId="21" borderId="1" xfId="0" applyFont="1" applyFill="1" applyBorder="1" applyAlignment="1">
      <alignment horizontal="center" vertical="center" wrapText="1"/>
    </xf>
    <xf numFmtId="14" fontId="0" fillId="0" borderId="1" xfId="0" applyNumberFormat="1" applyBorder="1" applyAlignment="1">
      <alignment vertical="center"/>
    </xf>
    <xf numFmtId="0" fontId="4" fillId="2" borderId="1" xfId="0" quotePrefix="1" applyFont="1" applyFill="1" applyBorder="1" applyAlignment="1" applyProtection="1">
      <alignment horizontal="center" vertical="center" wrapText="1"/>
    </xf>
    <xf numFmtId="0" fontId="0" fillId="0" borderId="8" xfId="0" applyBorder="1" applyAlignment="1">
      <alignment horizontal="center" vertical="center"/>
    </xf>
    <xf numFmtId="0" fontId="4" fillId="0" borderId="13" xfId="0" applyFont="1" applyBorder="1" applyAlignment="1">
      <alignment horizontal="center" vertical="center"/>
    </xf>
    <xf numFmtId="0" fontId="6"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center" vertical="center" wrapText="1"/>
    </xf>
    <xf numFmtId="9" fontId="4" fillId="2" borderId="1" xfId="2" applyFont="1" applyFill="1" applyBorder="1" applyAlignment="1">
      <alignment horizontal="center" vertical="center"/>
    </xf>
    <xf numFmtId="0" fontId="3" fillId="2" borderId="10"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14" fillId="0" borderId="1" xfId="0" applyFont="1" applyBorder="1" applyAlignment="1">
      <alignment horizontal="center" vertical="center" wrapText="1"/>
    </xf>
    <xf numFmtId="0" fontId="14" fillId="0" borderId="7" xfId="0" applyFont="1" applyBorder="1" applyAlignment="1">
      <alignment horizontal="center" vertical="center" wrapText="1"/>
    </xf>
    <xf numFmtId="9" fontId="14" fillId="0" borderId="1" xfId="2" applyFont="1" applyBorder="1" applyAlignment="1">
      <alignment horizontal="center" vertical="center" wrapText="1"/>
    </xf>
    <xf numFmtId="0" fontId="13" fillId="2" borderId="1" xfId="0" applyFont="1" applyFill="1" applyBorder="1" applyAlignment="1" applyProtection="1">
      <alignment horizontal="left" vertical="center" wrapText="1"/>
    </xf>
    <xf numFmtId="0" fontId="4" fillId="2" borderId="6" xfId="0" applyFont="1" applyFill="1" applyBorder="1" applyAlignment="1">
      <alignment horizontal="left" vertical="center" wrapText="1"/>
    </xf>
    <xf numFmtId="0" fontId="4" fillId="2" borderId="6"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lignment horizontal="left" vertical="center" wrapText="1"/>
    </xf>
    <xf numFmtId="14" fontId="4" fillId="2" borderId="1" xfId="0" applyNumberFormat="1" applyFont="1" applyFill="1" applyBorder="1" applyAlignment="1">
      <alignment horizontal="center" vertical="center"/>
    </xf>
    <xf numFmtId="9" fontId="4" fillId="2" borderId="1" xfId="2" applyFont="1" applyFill="1" applyBorder="1" applyAlignment="1">
      <alignment horizontal="center" vertical="center"/>
    </xf>
    <xf numFmtId="164" fontId="13" fillId="0" borderId="1" xfId="0" applyNumberFormat="1"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protection locked="0"/>
    </xf>
    <xf numFmtId="0" fontId="14" fillId="0" borderId="1" xfId="0" applyFont="1" applyBorder="1" applyAlignment="1">
      <alignment horizontal="left" vertical="center" wrapText="1"/>
    </xf>
    <xf numFmtId="0" fontId="0" fillId="0" borderId="0" xfId="0" applyAlignment="1">
      <alignment horizontal="center"/>
    </xf>
    <xf numFmtId="0" fontId="4" fillId="0" borderId="0" xfId="0" applyFont="1" applyAlignment="1">
      <alignment vertical="center"/>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vertical="center" wrapText="1"/>
    </xf>
    <xf numFmtId="0" fontId="4" fillId="0" borderId="1" xfId="0" applyFont="1" applyFill="1" applyBorder="1" applyAlignment="1" applyProtection="1">
      <alignment horizontal="left" vertical="center"/>
    </xf>
    <xf numFmtId="0" fontId="4" fillId="0" borderId="1" xfId="0" applyFont="1" applyFill="1" applyBorder="1" applyAlignment="1" applyProtection="1">
      <alignment vertical="center"/>
    </xf>
    <xf numFmtId="0" fontId="14"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center" vertical="center" wrapText="1"/>
    </xf>
    <xf numFmtId="1" fontId="13" fillId="0" borderId="1"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xf>
    <xf numFmtId="0" fontId="4" fillId="2" borderId="1" xfId="0" applyFont="1" applyFill="1" applyBorder="1" applyAlignment="1">
      <alignment horizontal="center" vertical="center"/>
    </xf>
    <xf numFmtId="0" fontId="14" fillId="0" borderId="1" xfId="0" applyFont="1" applyBorder="1" applyAlignment="1">
      <alignment horizontal="center" vertical="center" wrapText="1"/>
    </xf>
    <xf numFmtId="9" fontId="14" fillId="0" borderId="8" xfId="2" applyFont="1" applyBorder="1" applyAlignment="1">
      <alignment horizontal="center" vertical="center" wrapText="1"/>
    </xf>
    <xf numFmtId="9" fontId="14" fillId="0" borderId="1" xfId="2" applyFont="1" applyBorder="1" applyAlignment="1">
      <alignment horizontal="center" vertical="center" wrapText="1"/>
    </xf>
    <xf numFmtId="0" fontId="13" fillId="2" borderId="1" xfId="0" applyFont="1" applyFill="1" applyBorder="1" applyAlignment="1" applyProtection="1">
      <alignment horizontal="left" vertical="center" wrapText="1"/>
    </xf>
    <xf numFmtId="0" fontId="4" fillId="2" borderId="6" xfId="0" applyFont="1" applyFill="1" applyBorder="1" applyAlignment="1">
      <alignment horizontal="left" vertical="center" wrapText="1"/>
    </xf>
    <xf numFmtId="0" fontId="4" fillId="2" borderId="6"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pplyProtection="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center"/>
    </xf>
    <xf numFmtId="0" fontId="13" fillId="2" borderId="6" xfId="0" applyFont="1" applyFill="1" applyBorder="1" applyAlignment="1" applyProtection="1">
      <alignment horizontal="left" vertical="center" wrapText="1"/>
    </xf>
    <xf numFmtId="14" fontId="4" fillId="2" borderId="6" xfId="0" applyNumberFormat="1" applyFont="1" applyFill="1" applyBorder="1" applyAlignment="1">
      <alignment horizontal="center" vertical="center"/>
    </xf>
    <xf numFmtId="0" fontId="4" fillId="2" borderId="1" xfId="0" applyFont="1" applyFill="1" applyBorder="1" applyAlignment="1">
      <alignment horizontal="left" vertical="center" wrapText="1"/>
    </xf>
    <xf numFmtId="14" fontId="4" fillId="2" borderId="1" xfId="0" applyNumberFormat="1" applyFont="1" applyFill="1" applyBorder="1" applyAlignment="1">
      <alignment horizontal="center" vertical="center"/>
    </xf>
    <xf numFmtId="9" fontId="4" fillId="2" borderId="1" xfId="2" applyFont="1" applyFill="1" applyBorder="1" applyAlignment="1">
      <alignment horizontal="center" vertical="center"/>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1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13" fillId="0" borderId="6"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center" vertical="center" wrapText="1"/>
      <protection locked="0"/>
    </xf>
    <xf numFmtId="0" fontId="3" fillId="23" borderId="1" xfId="0" applyFont="1" applyFill="1" applyBorder="1" applyAlignment="1">
      <alignment horizontal="center" vertical="center" textRotation="90"/>
    </xf>
    <xf numFmtId="14" fontId="0" fillId="0" borderId="1" xfId="0" applyNumberFormat="1" applyBorder="1" applyAlignment="1">
      <alignment horizontal="right" vertical="center"/>
    </xf>
    <xf numFmtId="0" fontId="4" fillId="0"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8" xfId="0" applyFont="1" applyFill="1" applyBorder="1" applyAlignment="1">
      <alignment horizontal="center" vertical="center"/>
    </xf>
    <xf numFmtId="0" fontId="4" fillId="2" borderId="1" xfId="0" applyFont="1" applyFill="1" applyBorder="1" applyAlignment="1" applyProtection="1">
      <alignment horizontal="center" vertical="center" wrapText="1"/>
      <protection locked="0"/>
    </xf>
    <xf numFmtId="0" fontId="4" fillId="2" borderId="8" xfId="0" applyFont="1" applyFill="1" applyBorder="1" applyAlignment="1">
      <alignment horizontal="center" vertical="center" wrapText="1"/>
    </xf>
    <xf numFmtId="0" fontId="4" fillId="2" borderId="8" xfId="0" applyFont="1" applyFill="1" applyBorder="1" applyAlignment="1">
      <alignment horizontal="center"/>
    </xf>
    <xf numFmtId="0" fontId="4" fillId="2" borderId="1" xfId="0" applyFont="1" applyFill="1" applyBorder="1" applyAlignment="1">
      <alignment horizontal="center"/>
    </xf>
    <xf numFmtId="0" fontId="4" fillId="2"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14" fillId="0" borderId="1" xfId="0" applyFont="1" applyBorder="1" applyAlignment="1">
      <alignment horizontal="center" vertical="center" wrapText="1"/>
    </xf>
    <xf numFmtId="0" fontId="14" fillId="0" borderId="7" xfId="0" applyFont="1" applyBorder="1" applyAlignment="1">
      <alignment horizontal="center" vertical="center" wrapText="1"/>
    </xf>
    <xf numFmtId="9" fontId="14" fillId="0" borderId="1" xfId="2" applyFont="1" applyBorder="1" applyAlignment="1">
      <alignment horizontal="center" vertical="center" wrapText="1"/>
    </xf>
    <xf numFmtId="0" fontId="13" fillId="2" borderId="1" xfId="0" applyFont="1" applyFill="1" applyBorder="1" applyAlignment="1" applyProtection="1">
      <alignment horizontal="left" vertical="center" wrapText="1"/>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4" fillId="2" borderId="1" xfId="0" applyFont="1" applyFill="1" applyBorder="1" applyAlignment="1">
      <alignment horizontal="left" vertical="center" wrapText="1"/>
    </xf>
    <xf numFmtId="9" fontId="4" fillId="2" borderId="1" xfId="2" applyFont="1" applyFill="1" applyBorder="1" applyAlignment="1">
      <alignment horizontal="center" vertical="center"/>
    </xf>
    <xf numFmtId="0" fontId="14" fillId="0" borderId="1" xfId="0" applyFont="1" applyBorder="1" applyAlignment="1">
      <alignment horizontal="center" vertical="center" wrapText="1"/>
    </xf>
    <xf numFmtId="0" fontId="4" fillId="2" borderId="1" xfId="0" applyFont="1" applyFill="1" applyBorder="1" applyAlignment="1" applyProtection="1">
      <alignment vertical="center" wrapText="1"/>
      <protection locked="0"/>
    </xf>
    <xf numFmtId="0" fontId="32" fillId="0" borderId="1" xfId="0" applyFont="1" applyBorder="1" applyAlignment="1">
      <alignment vertical="center" wrapText="1"/>
    </xf>
    <xf numFmtId="0" fontId="13" fillId="2" borderId="1" xfId="0" applyFont="1" applyFill="1" applyBorder="1" applyAlignment="1" applyProtection="1">
      <alignment horizontal="center" vertical="center" wrapText="1"/>
      <protection locked="0"/>
    </xf>
    <xf numFmtId="0" fontId="14" fillId="0" borderId="1" xfId="0" applyFont="1" applyBorder="1" applyAlignment="1">
      <alignment horizontal="center" vertical="center" wrapText="1"/>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7"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xf>
    <xf numFmtId="9" fontId="4" fillId="2" borderId="1" xfId="2" applyFont="1" applyFill="1" applyBorder="1" applyAlignment="1">
      <alignment horizontal="center" vertical="center"/>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7" xfId="0" applyFont="1" applyBorder="1" applyAlignment="1">
      <alignment horizontal="center" vertical="center" wrapText="1"/>
    </xf>
    <xf numFmtId="0" fontId="13" fillId="0"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xf>
    <xf numFmtId="0" fontId="14" fillId="0" borderId="1" xfId="0" applyFont="1" applyBorder="1" applyAlignment="1">
      <alignment horizontal="center" vertical="center" wrapText="1"/>
    </xf>
    <xf numFmtId="9" fontId="14" fillId="0" borderId="1" xfId="2" applyFont="1" applyBorder="1" applyAlignment="1">
      <alignment horizontal="center" vertical="center" wrapText="1"/>
    </xf>
    <xf numFmtId="0" fontId="13" fillId="2" borderId="1" xfId="0" applyFont="1" applyFill="1" applyBorder="1" applyAlignment="1" applyProtection="1">
      <alignment horizontal="left" vertical="center" wrapText="1"/>
    </xf>
    <xf numFmtId="0" fontId="4" fillId="2" borderId="8" xfId="0" applyFont="1" applyFill="1" applyBorder="1" applyAlignment="1">
      <alignment horizontal="center" vertical="center"/>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4" fillId="2" borderId="8" xfId="0" applyFont="1" applyFill="1" applyBorder="1" applyAlignment="1">
      <alignment horizontal="center" vertical="center" wrapText="1"/>
    </xf>
    <xf numFmtId="0" fontId="4" fillId="2" borderId="8" xfId="0" applyFont="1" applyFill="1" applyBorder="1" applyAlignment="1">
      <alignment horizontal="center"/>
    </xf>
    <xf numFmtId="0" fontId="4" fillId="2" borderId="1" xfId="0" applyFont="1" applyFill="1" applyBorder="1" applyAlignment="1">
      <alignment horizontal="left" vertical="center" wrapText="1"/>
    </xf>
    <xf numFmtId="9" fontId="4" fillId="2" borderId="1" xfId="2" applyFont="1" applyFill="1" applyBorder="1" applyAlignment="1">
      <alignment horizontal="center" vertical="center"/>
    </xf>
    <xf numFmtId="0" fontId="14" fillId="0" borderId="1" xfId="0" applyFont="1" applyBorder="1" applyAlignment="1">
      <alignment vertical="center" wrapText="1"/>
    </xf>
    <xf numFmtId="0" fontId="4" fillId="2" borderId="1" xfId="0" applyFont="1" applyFill="1" applyBorder="1" applyAlignment="1" applyProtection="1">
      <alignment vertical="center" wrapText="1"/>
    </xf>
    <xf numFmtId="9" fontId="14" fillId="0" borderId="1" xfId="2" applyFont="1" applyBorder="1" applyAlignment="1">
      <alignment vertical="center" wrapText="1"/>
    </xf>
    <xf numFmtId="1" fontId="13" fillId="0" borderId="1" xfId="0" applyNumberFormat="1" applyFont="1" applyFill="1" applyBorder="1" applyAlignment="1" applyProtection="1">
      <alignment vertical="center" wrapText="1"/>
    </xf>
    <xf numFmtId="0" fontId="13" fillId="0" borderId="1" xfId="0" applyFont="1" applyFill="1" applyBorder="1" applyAlignment="1" applyProtection="1">
      <alignment vertical="center" wrapText="1"/>
    </xf>
    <xf numFmtId="0" fontId="13" fillId="2" borderId="1" xfId="0" applyFont="1" applyFill="1" applyBorder="1" applyAlignment="1" applyProtection="1">
      <alignment vertical="center" wrapText="1"/>
    </xf>
    <xf numFmtId="1" fontId="13" fillId="2" borderId="1" xfId="0" applyNumberFormat="1" applyFont="1" applyFill="1" applyBorder="1" applyAlignment="1" applyProtection="1">
      <alignment vertical="center" wrapText="1"/>
    </xf>
    <xf numFmtId="0" fontId="14" fillId="0" borderId="8" xfId="0" applyFont="1" applyBorder="1" applyAlignment="1">
      <alignment horizontal="center" vertical="center" wrapText="1"/>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9" fontId="4" fillId="2" borderId="1" xfId="2" applyFont="1" applyFill="1" applyBorder="1" applyAlignment="1">
      <alignment horizontal="center" vertical="center"/>
    </xf>
    <xf numFmtId="0" fontId="0" fillId="2" borderId="1" xfId="0" applyFont="1" applyFill="1" applyBorder="1" applyAlignment="1" applyProtection="1">
      <alignment horizontal="center" vertical="center" wrapText="1"/>
      <protection locked="0"/>
    </xf>
    <xf numFmtId="0" fontId="0" fillId="2" borderId="1" xfId="0" applyFont="1" applyFill="1" applyBorder="1" applyAlignment="1" applyProtection="1">
      <alignment vertical="center" wrapText="1"/>
      <protection locked="0"/>
    </xf>
    <xf numFmtId="0" fontId="0" fillId="2" borderId="1" xfId="0" applyFont="1" applyFill="1" applyBorder="1" applyAlignment="1">
      <alignment horizontal="left" vertical="center" wrapText="1"/>
    </xf>
    <xf numFmtId="0" fontId="0" fillId="0" borderId="1" xfId="0" applyFont="1" applyFill="1" applyBorder="1" applyAlignment="1" applyProtection="1">
      <alignment horizontal="left" vertical="center" wrapText="1"/>
      <protection locked="0"/>
    </xf>
    <xf numFmtId="0" fontId="4" fillId="2" borderId="8" xfId="0" applyFont="1" applyFill="1" applyBorder="1" applyAlignment="1">
      <alignment vertical="center" wrapText="1"/>
    </xf>
    <xf numFmtId="0" fontId="14" fillId="2" borderId="1" xfId="0" applyFont="1" applyFill="1" applyBorder="1" applyAlignment="1">
      <alignment horizontal="left" vertical="center" wrapText="1"/>
    </xf>
    <xf numFmtId="0" fontId="14" fillId="0" borderId="6" xfId="0" applyFont="1" applyBorder="1" applyAlignment="1">
      <alignment vertical="center" wrapText="1"/>
    </xf>
    <xf numFmtId="0" fontId="4" fillId="0" borderId="1" xfId="4" applyFont="1" applyFill="1" applyBorder="1" applyAlignment="1" applyProtection="1">
      <alignment horizontal="center" vertical="center" wrapText="1"/>
      <protection locked="0"/>
    </xf>
    <xf numFmtId="0" fontId="4" fillId="0" borderId="8" xfId="4" applyFont="1" applyFill="1" applyBorder="1" applyAlignment="1" applyProtection="1">
      <alignment horizontal="left" vertical="center" wrapText="1"/>
      <protection locked="0"/>
    </xf>
    <xf numFmtId="0" fontId="4" fillId="0" borderId="8" xfId="4" applyFont="1" applyFill="1" applyBorder="1" applyAlignment="1" applyProtection="1">
      <alignment horizontal="center" vertical="center" wrapText="1"/>
      <protection locked="0"/>
    </xf>
    <xf numFmtId="0" fontId="4" fillId="0" borderId="1" xfId="4" applyFont="1" applyFill="1" applyBorder="1" applyAlignment="1" applyProtection="1">
      <alignment horizontal="left" vertical="center" wrapText="1"/>
      <protection locked="0"/>
    </xf>
    <xf numFmtId="0" fontId="4" fillId="20" borderId="1" xfId="4" applyFont="1" applyFill="1" applyBorder="1" applyAlignment="1" applyProtection="1">
      <alignment horizontal="center" vertical="center" textRotation="90" wrapText="1"/>
      <protection locked="0"/>
    </xf>
    <xf numFmtId="0" fontId="4" fillId="2" borderId="0" xfId="4" applyFont="1" applyFill="1" applyBorder="1"/>
    <xf numFmtId="0" fontId="4" fillId="2" borderId="0" xfId="4" applyFont="1" applyFill="1" applyBorder="1" applyAlignment="1">
      <alignment horizontal="center"/>
    </xf>
    <xf numFmtId="0" fontId="4" fillId="0" borderId="0" xfId="4" applyFont="1" applyFill="1" applyBorder="1"/>
    <xf numFmtId="0" fontId="4" fillId="2" borderId="0" xfId="4" applyFont="1" applyFill="1" applyBorder="1" applyAlignment="1">
      <alignment horizontal="center" vertical="center"/>
    </xf>
    <xf numFmtId="0" fontId="4" fillId="2" borderId="0" xfId="4" applyFont="1" applyFill="1" applyBorder="1" applyAlignment="1">
      <alignment horizontal="left" vertical="center" wrapText="1"/>
    </xf>
    <xf numFmtId="0" fontId="4" fillId="2" borderId="1" xfId="4" applyFont="1" applyFill="1" applyBorder="1" applyAlignment="1">
      <alignment horizontal="center" vertical="center"/>
    </xf>
    <xf numFmtId="0" fontId="4" fillId="2" borderId="1" xfId="4" applyFont="1" applyFill="1" applyBorder="1" applyAlignment="1" applyProtection="1">
      <alignment horizontal="center" vertical="center" wrapText="1"/>
    </xf>
    <xf numFmtId="0" fontId="4" fillId="2" borderId="1" xfId="4" quotePrefix="1" applyFont="1" applyFill="1" applyBorder="1" applyAlignment="1" applyProtection="1">
      <alignment horizontal="center" vertical="center" wrapText="1"/>
    </xf>
    <xf numFmtId="14" fontId="4" fillId="2" borderId="1" xfId="4" applyNumberFormat="1" applyFont="1" applyFill="1" applyBorder="1" applyAlignment="1" applyProtection="1">
      <alignment horizontal="center" vertical="center" wrapText="1"/>
    </xf>
    <xf numFmtId="0" fontId="3" fillId="0" borderId="10" xfId="4" applyFont="1" applyFill="1" applyBorder="1" applyAlignment="1" applyProtection="1">
      <alignment horizontal="center" vertical="center" wrapText="1"/>
    </xf>
    <xf numFmtId="0" fontId="3" fillId="2" borderId="10" xfId="4" applyFont="1" applyFill="1" applyBorder="1" applyAlignment="1" applyProtection="1">
      <alignment horizontal="center" vertical="center" wrapText="1"/>
    </xf>
    <xf numFmtId="0" fontId="4" fillId="2" borderId="10" xfId="4" applyFont="1" applyFill="1" applyBorder="1" applyAlignment="1">
      <alignment horizontal="left" vertical="center" wrapText="1"/>
    </xf>
    <xf numFmtId="0" fontId="4" fillId="2" borderId="10" xfId="4" applyFont="1" applyFill="1" applyBorder="1"/>
    <xf numFmtId="0" fontId="4" fillId="2" borderId="7" xfId="4" applyFont="1" applyFill="1" applyBorder="1" applyAlignment="1">
      <alignment horizontal="center" vertical="center"/>
    </xf>
    <xf numFmtId="0" fontId="3" fillId="0" borderId="0" xfId="4" applyFont="1" applyFill="1" applyBorder="1" applyAlignment="1" applyProtection="1">
      <alignment horizontal="center" vertical="center" wrapText="1"/>
      <protection locked="0"/>
    </xf>
    <xf numFmtId="0" fontId="4" fillId="0" borderId="0" xfId="4" applyFont="1" applyFill="1" applyBorder="1" applyAlignment="1" applyProtection="1">
      <alignment horizontal="center" vertical="center" wrapText="1"/>
      <protection locked="0"/>
    </xf>
    <xf numFmtId="0" fontId="4" fillId="5" borderId="1" xfId="4" applyFont="1" applyFill="1" applyBorder="1" applyAlignment="1" applyProtection="1">
      <alignment horizontal="center" vertical="center" textRotation="90" wrapText="1"/>
      <protection locked="0"/>
    </xf>
    <xf numFmtId="0" fontId="4" fillId="5" borderId="1" xfId="4" applyFont="1" applyFill="1" applyBorder="1" applyAlignment="1" applyProtection="1">
      <alignment horizontal="center" vertical="center" wrapText="1"/>
      <protection locked="0"/>
    </xf>
    <xf numFmtId="0" fontId="14" fillId="0" borderId="0" xfId="4" applyFont="1" applyFill="1" applyBorder="1" applyAlignment="1">
      <alignment horizontal="left" vertical="center" wrapText="1"/>
    </xf>
    <xf numFmtId="0" fontId="14" fillId="0" borderId="1" xfId="4" applyFont="1" applyFill="1" applyBorder="1" applyAlignment="1">
      <alignment horizontal="center" vertical="center" wrapText="1"/>
    </xf>
    <xf numFmtId="9" fontId="14" fillId="0" borderId="1" xfId="5" applyFont="1" applyBorder="1" applyAlignment="1">
      <alignment horizontal="center" vertical="center" wrapText="1"/>
    </xf>
    <xf numFmtId="0" fontId="4" fillId="0" borderId="0" xfId="4" applyFont="1" applyFill="1" applyBorder="1" applyAlignment="1" applyProtection="1">
      <alignment horizontal="left" vertical="center" wrapText="1"/>
    </xf>
    <xf numFmtId="0" fontId="4" fillId="2" borderId="1" xfId="4" applyFont="1" applyFill="1" applyBorder="1" applyAlignment="1">
      <alignment horizontal="left" vertical="center"/>
    </xf>
    <xf numFmtId="9" fontId="14" fillId="0" borderId="1" xfId="5" applyFont="1" applyFill="1" applyBorder="1" applyAlignment="1">
      <alignment horizontal="center" vertical="center" wrapText="1"/>
    </xf>
    <xf numFmtId="0" fontId="4" fillId="0" borderId="1" xfId="4" applyFont="1" applyFill="1" applyBorder="1" applyAlignment="1">
      <alignment horizontal="left" vertical="center" wrapText="1"/>
    </xf>
    <xf numFmtId="0" fontId="14" fillId="0" borderId="1" xfId="4" applyFont="1" applyBorder="1" applyAlignment="1">
      <alignment horizontal="center" vertical="center" wrapText="1"/>
    </xf>
    <xf numFmtId="0" fontId="4" fillId="0" borderId="1" xfId="4" applyFont="1" applyFill="1" applyBorder="1" applyAlignment="1" applyProtection="1">
      <alignment horizontal="center" vertical="center" wrapText="1"/>
    </xf>
    <xf numFmtId="0" fontId="4" fillId="2" borderId="6" xfId="4" applyFont="1" applyFill="1" applyBorder="1" applyAlignment="1" applyProtection="1">
      <alignment horizontal="left" vertical="center" wrapText="1"/>
    </xf>
    <xf numFmtId="0" fontId="4" fillId="2" borderId="1" xfId="4" applyFont="1" applyFill="1" applyBorder="1" applyAlignment="1">
      <alignment vertical="center" wrapText="1"/>
    </xf>
    <xf numFmtId="0" fontId="4" fillId="2" borderId="1" xfId="4" applyFont="1" applyFill="1" applyBorder="1" applyAlignment="1"/>
    <xf numFmtId="14" fontId="4" fillId="2" borderId="1" xfId="4" applyNumberFormat="1" applyFont="1" applyFill="1" applyBorder="1" applyAlignment="1">
      <alignment vertical="center"/>
    </xf>
    <xf numFmtId="0" fontId="4" fillId="0" borderId="1" xfId="4" applyFill="1" applyBorder="1" applyAlignment="1">
      <alignment horizontal="center" vertical="center"/>
    </xf>
    <xf numFmtId="14" fontId="4" fillId="2" borderId="1" xfId="4" applyNumberFormat="1" applyFont="1" applyFill="1" applyBorder="1" applyAlignment="1">
      <alignment horizontal="center" vertical="center"/>
    </xf>
    <xf numFmtId="0" fontId="4" fillId="0" borderId="0" xfId="4" applyFill="1" applyAlignment="1">
      <alignment horizontal="center" vertical="center"/>
    </xf>
    <xf numFmtId="0" fontId="4" fillId="2" borderId="1" xfId="4" applyFont="1" applyFill="1" applyBorder="1" applyAlignment="1">
      <alignment vertical="center"/>
    </xf>
    <xf numFmtId="0" fontId="4" fillId="2" borderId="0" xfId="4" applyFont="1" applyFill="1" applyBorder="1" applyAlignment="1" applyProtection="1">
      <alignment horizontal="center" vertical="center" wrapText="1"/>
      <protection locked="0"/>
    </xf>
    <xf numFmtId="14" fontId="0" fillId="0" borderId="1" xfId="0" applyNumberFormat="1" applyFill="1" applyBorder="1" applyAlignment="1">
      <alignment vertical="center"/>
    </xf>
    <xf numFmtId="0" fontId="0" fillId="0" borderId="1" xfId="0" applyFill="1" applyBorder="1" applyAlignment="1">
      <alignment horizontal="center" vertical="center"/>
    </xf>
    <xf numFmtId="0" fontId="1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pplyProtection="1">
      <alignment horizontal="left" vertical="center" wrapText="1"/>
      <protection locked="0"/>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14" fontId="4" fillId="2" borderId="1" xfId="0"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7" xfId="0" applyFont="1" applyFill="1" applyBorder="1" applyAlignment="1">
      <alignment horizontal="left" vertical="center" wrapText="1"/>
    </xf>
    <xf numFmtId="9" fontId="4" fillId="2" borderId="1" xfId="5"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4" fillId="0" borderId="1" xfId="0" applyFont="1" applyFill="1" applyBorder="1" applyAlignment="1">
      <alignment vertical="center" wrapText="1"/>
    </xf>
    <xf numFmtId="14" fontId="0" fillId="0" borderId="1" xfId="0" applyNumberFormat="1" applyFill="1" applyBorder="1" applyAlignment="1">
      <alignment horizontal="center" vertical="center"/>
    </xf>
    <xf numFmtId="0" fontId="4" fillId="2" borderId="1" xfId="0" applyFont="1" applyFill="1" applyBorder="1" applyAlignment="1">
      <alignment horizontal="center" wrapText="1"/>
    </xf>
    <xf numFmtId="0" fontId="4" fillId="2" borderId="14" xfId="0" applyFont="1" applyFill="1" applyBorder="1" applyAlignment="1">
      <alignment horizontal="center" wrapText="1"/>
    </xf>
    <xf numFmtId="0" fontId="4" fillId="2" borderId="15" xfId="0" applyFont="1" applyFill="1" applyBorder="1" applyAlignment="1">
      <alignment horizontal="center" wrapText="1"/>
    </xf>
    <xf numFmtId="0" fontId="4" fillId="2" borderId="13" xfId="0" applyFont="1" applyFill="1" applyBorder="1" applyAlignment="1">
      <alignment horizontal="center" wrapText="1"/>
    </xf>
    <xf numFmtId="0" fontId="4" fillId="2" borderId="16" xfId="0" applyFont="1" applyFill="1" applyBorder="1" applyAlignment="1">
      <alignment horizontal="center" wrapText="1"/>
    </xf>
    <xf numFmtId="0" fontId="4" fillId="2" borderId="4" xfId="0" applyFont="1" applyFill="1" applyBorder="1" applyAlignment="1">
      <alignment horizontal="center" wrapText="1"/>
    </xf>
    <xf numFmtId="0" fontId="4" fillId="2" borderId="12" xfId="0" applyFont="1" applyFill="1" applyBorder="1" applyAlignment="1">
      <alignment horizontal="center" wrapText="1"/>
    </xf>
    <xf numFmtId="0" fontId="4" fillId="2" borderId="0" xfId="0" applyFont="1" applyFill="1" applyBorder="1" applyAlignment="1">
      <alignment horizontal="center" wrapText="1"/>
    </xf>
    <xf numFmtId="0" fontId="4" fillId="2" borderId="5" xfId="0" applyFont="1" applyFill="1" applyBorder="1" applyAlignment="1">
      <alignment horizontal="center" wrapText="1"/>
    </xf>
    <xf numFmtId="0" fontId="4" fillId="2" borderId="17" xfId="0" applyFont="1" applyFill="1" applyBorder="1" applyAlignment="1">
      <alignment horizontal="center" wrapText="1"/>
    </xf>
    <xf numFmtId="0" fontId="4" fillId="2" borderId="9" xfId="0" applyFont="1" applyFill="1" applyBorder="1" applyAlignment="1">
      <alignment horizontal="center" wrapText="1"/>
    </xf>
    <xf numFmtId="0" fontId="4" fillId="2" borderId="10" xfId="0" applyFont="1" applyFill="1" applyBorder="1" applyAlignment="1">
      <alignment horizontal="center" wrapText="1"/>
    </xf>
    <xf numFmtId="0" fontId="4" fillId="2" borderId="7" xfId="0" applyFont="1" applyFill="1" applyBorder="1" applyAlignment="1">
      <alignment horizontal="center" wrapText="1"/>
    </xf>
    <xf numFmtId="0" fontId="14" fillId="0" borderId="6"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7" xfId="0" applyFont="1" applyBorder="1" applyAlignment="1">
      <alignment horizontal="center" vertical="center" wrapText="1"/>
    </xf>
    <xf numFmtId="0" fontId="13" fillId="2" borderId="1" xfId="0" applyFont="1" applyFill="1" applyBorder="1" applyAlignment="1" applyProtection="1">
      <alignment horizontal="center" vertical="center" wrapText="1"/>
    </xf>
    <xf numFmtId="1" fontId="13" fillId="2" borderId="1"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left"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6" xfId="0" applyFont="1" applyFill="1" applyBorder="1" applyAlignment="1">
      <alignment horizontal="center"/>
    </xf>
    <xf numFmtId="0" fontId="4" fillId="2" borderId="8" xfId="0" applyFont="1" applyFill="1" applyBorder="1" applyAlignment="1">
      <alignment horizontal="center"/>
    </xf>
    <xf numFmtId="0" fontId="4" fillId="2" borderId="6" xfId="0" applyFont="1" applyFill="1" applyBorder="1" applyAlignment="1">
      <alignment horizontal="center" vertical="center"/>
    </xf>
    <xf numFmtId="0" fontId="4" fillId="2" borderId="8" xfId="0" applyFont="1" applyFill="1" applyBorder="1" applyAlignment="1">
      <alignment horizontal="center" vertical="center"/>
    </xf>
    <xf numFmtId="0" fontId="13"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4" fillId="2" borderId="1" xfId="0" applyFont="1" applyFill="1" applyBorder="1" applyAlignment="1" applyProtection="1">
      <alignment horizontal="center" vertical="center" wrapText="1"/>
    </xf>
    <xf numFmtId="0" fontId="4" fillId="2" borderId="11" xfId="0" applyFont="1" applyFill="1" applyBorder="1" applyAlignment="1">
      <alignment horizontal="center" vertical="center" wrapText="1"/>
    </xf>
    <xf numFmtId="0" fontId="3" fillId="2" borderId="10" xfId="0" applyFont="1" applyFill="1" applyBorder="1" applyAlignment="1" applyProtection="1">
      <alignment horizontal="center" vertical="center" wrapText="1"/>
    </xf>
    <xf numFmtId="0" fontId="14" fillId="0" borderId="11" xfId="0" applyFont="1" applyBorder="1" applyAlignment="1">
      <alignment horizontal="center" vertical="center" wrapText="1"/>
    </xf>
    <xf numFmtId="0" fontId="13" fillId="2" borderId="6" xfId="0" applyFont="1" applyFill="1" applyBorder="1" applyAlignment="1" applyProtection="1">
      <alignment horizontal="center" vertical="center" wrapText="1"/>
      <protection locked="0"/>
    </xf>
    <xf numFmtId="0" fontId="13" fillId="2" borderId="8"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center" vertical="center" wrapText="1"/>
    </xf>
    <xf numFmtId="1" fontId="13" fillId="0"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xf>
    <xf numFmtId="0" fontId="4" fillId="2" borderId="1" xfId="0" applyFont="1" applyFill="1" applyBorder="1" applyAlignment="1">
      <alignment horizontal="center" vertical="center"/>
    </xf>
    <xf numFmtId="9" fontId="14" fillId="0" borderId="11" xfId="2" applyFont="1" applyBorder="1" applyAlignment="1">
      <alignment horizontal="center" vertical="center" wrapText="1"/>
    </xf>
    <xf numFmtId="9" fontId="14" fillId="0" borderId="8" xfId="2" applyFont="1" applyBorder="1" applyAlignment="1">
      <alignment horizontal="center" vertical="center" wrapText="1"/>
    </xf>
    <xf numFmtId="0" fontId="3" fillId="18" borderId="1" xfId="0" applyFont="1" applyFill="1" applyBorder="1" applyAlignment="1">
      <alignment horizontal="center" vertical="center" textRotation="90"/>
    </xf>
    <xf numFmtId="0" fontId="4" fillId="2" borderId="6"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9" fontId="14" fillId="0" borderId="6" xfId="2" applyFont="1" applyBorder="1" applyAlignment="1">
      <alignment horizontal="center" vertical="center" wrapText="1"/>
    </xf>
    <xf numFmtId="9" fontId="14" fillId="0" borderId="1" xfId="2" applyFont="1" applyBorder="1" applyAlignment="1">
      <alignment horizontal="center" vertical="center" wrapText="1"/>
    </xf>
    <xf numFmtId="0" fontId="4" fillId="2" borderId="1" xfId="0" applyFont="1" applyFill="1" applyBorder="1" applyAlignment="1">
      <alignment horizontal="left" vertical="center"/>
    </xf>
    <xf numFmtId="0" fontId="4" fillId="2" borderId="1" xfId="0" applyFont="1" applyFill="1" applyBorder="1" applyAlignment="1" applyProtection="1">
      <alignment horizontal="center" vertical="center" wrapText="1"/>
      <protection locked="0"/>
    </xf>
    <xf numFmtId="0" fontId="0" fillId="2" borderId="1" xfId="0" applyFont="1" applyFill="1" applyBorder="1" applyAlignment="1">
      <alignment horizontal="left" vertical="center"/>
    </xf>
    <xf numFmtId="0" fontId="13" fillId="2" borderId="6" xfId="0" applyFont="1" applyFill="1" applyBorder="1" applyAlignment="1" applyProtection="1">
      <alignment horizontal="center" vertical="center" wrapText="1"/>
    </xf>
    <xf numFmtId="0" fontId="13" fillId="2" borderId="8" xfId="0" applyFont="1" applyFill="1" applyBorder="1" applyAlignment="1" applyProtection="1">
      <alignment horizontal="center" vertical="center" wrapText="1"/>
    </xf>
    <xf numFmtId="1" fontId="13" fillId="2" borderId="6" xfId="0" applyNumberFormat="1" applyFont="1" applyFill="1" applyBorder="1" applyAlignment="1" applyProtection="1">
      <alignment horizontal="center" vertical="center" wrapText="1"/>
    </xf>
    <xf numFmtId="1" fontId="13" fillId="2" borderId="8" xfId="0" applyNumberFormat="1" applyFont="1" applyFill="1" applyBorder="1" applyAlignment="1" applyProtection="1">
      <alignment horizontal="center" vertical="center" wrapText="1"/>
    </xf>
    <xf numFmtId="0" fontId="13" fillId="2" borderId="6" xfId="0" applyFont="1" applyFill="1" applyBorder="1" applyAlignment="1" applyProtection="1">
      <alignment horizontal="left" vertical="center" wrapText="1"/>
    </xf>
    <xf numFmtId="0" fontId="13" fillId="2" borderId="11" xfId="0" applyFont="1" applyFill="1" applyBorder="1" applyAlignment="1" applyProtection="1">
      <alignment horizontal="left" vertical="center" wrapText="1"/>
    </xf>
    <xf numFmtId="0" fontId="13" fillId="2" borderId="8" xfId="0" applyFont="1" applyFill="1" applyBorder="1" applyAlignment="1" applyProtection="1">
      <alignment horizontal="left" vertical="center" wrapText="1"/>
    </xf>
    <xf numFmtId="0" fontId="4" fillId="2" borderId="11" xfId="0" applyFont="1" applyFill="1" applyBorder="1" applyAlignment="1">
      <alignment horizontal="center" vertical="center"/>
    </xf>
    <xf numFmtId="14" fontId="4" fillId="2" borderId="6" xfId="0" applyNumberFormat="1" applyFont="1" applyFill="1" applyBorder="1" applyAlignment="1">
      <alignment horizontal="center" vertical="center"/>
    </xf>
    <xf numFmtId="0" fontId="4" fillId="2" borderId="11" xfId="0" applyFont="1" applyFill="1" applyBorder="1" applyAlignment="1">
      <alignment horizontal="center"/>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14" fontId="4" fillId="2" borderId="1" xfId="0" applyNumberFormat="1" applyFont="1" applyFill="1" applyBorder="1" applyAlignment="1">
      <alignment horizontal="center" vertical="center"/>
    </xf>
    <xf numFmtId="0" fontId="13" fillId="2" borderId="11" xfId="0" applyFont="1" applyFill="1" applyBorder="1" applyAlignment="1" applyProtection="1">
      <alignment horizontal="center" vertical="center" wrapText="1"/>
      <protection locked="0"/>
    </xf>
    <xf numFmtId="0" fontId="4" fillId="2" borderId="11" xfId="0" applyFont="1" applyFill="1" applyBorder="1" applyAlignment="1">
      <alignment horizontal="left" vertical="center" wrapText="1"/>
    </xf>
    <xf numFmtId="1" fontId="4" fillId="2" borderId="1" xfId="0" applyNumberFormat="1"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9" fontId="14" fillId="0" borderId="1" xfId="5" applyFont="1" applyBorder="1" applyAlignment="1">
      <alignment horizontal="center" vertical="center" wrapText="1"/>
    </xf>
    <xf numFmtId="0" fontId="4" fillId="0" borderId="1" xfId="0" applyFont="1" applyFill="1" applyBorder="1" applyAlignment="1">
      <alignment horizontal="left" vertical="center"/>
    </xf>
    <xf numFmtId="1"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3" fillId="18" borderId="6" xfId="0" applyFont="1" applyFill="1" applyBorder="1" applyAlignment="1">
      <alignment horizontal="center" vertical="center" textRotation="90"/>
    </xf>
    <xf numFmtId="0" fontId="3" fillId="18" borderId="11" xfId="0" applyFont="1" applyFill="1" applyBorder="1" applyAlignment="1">
      <alignment horizontal="center" vertical="center" textRotation="90"/>
    </xf>
    <xf numFmtId="0" fontId="0" fillId="2" borderId="1" xfId="0" applyFont="1" applyFill="1" applyBorder="1" applyAlignment="1">
      <alignment horizontal="left" vertical="center" wrapText="1"/>
    </xf>
    <xf numFmtId="9" fontId="4" fillId="2" borderId="1" xfId="2" applyFont="1" applyFill="1" applyBorder="1" applyAlignment="1">
      <alignment horizontal="center" vertical="center"/>
    </xf>
    <xf numFmtId="0" fontId="4" fillId="2" borderId="6" xfId="0" applyFont="1" applyFill="1" applyBorder="1" applyAlignment="1" applyProtection="1">
      <alignment horizontal="center" vertical="center" wrapText="1"/>
      <protection locked="0"/>
    </xf>
    <xf numFmtId="0" fontId="4" fillId="2" borderId="8" xfId="0" applyFont="1" applyFill="1" applyBorder="1" applyAlignment="1" applyProtection="1">
      <alignment horizontal="center" vertical="center" wrapText="1"/>
      <protection locked="0"/>
    </xf>
    <xf numFmtId="9" fontId="4" fillId="2" borderId="1" xfId="0" applyNumberFormat="1" applyFont="1" applyFill="1" applyBorder="1" applyAlignment="1">
      <alignment horizontal="center" vertical="center"/>
    </xf>
    <xf numFmtId="0" fontId="4" fillId="2" borderId="11" xfId="0" applyFont="1" applyFill="1" applyBorder="1" applyAlignment="1" applyProtection="1">
      <alignment horizontal="center" vertical="center" wrapText="1"/>
    </xf>
    <xf numFmtId="164" fontId="13" fillId="0" borderId="1" xfId="0" applyNumberFormat="1" applyFont="1" applyFill="1" applyBorder="1" applyAlignment="1" applyProtection="1">
      <alignment horizontal="center" vertical="center" wrapText="1"/>
    </xf>
    <xf numFmtId="0" fontId="3" fillId="4" borderId="12" xfId="0" applyFont="1" applyFill="1" applyBorder="1" applyAlignment="1" applyProtection="1">
      <alignment horizontal="center" vertical="center" wrapText="1"/>
      <protection locked="0"/>
    </xf>
    <xf numFmtId="0" fontId="3" fillId="4" borderId="5" xfId="0" applyFont="1" applyFill="1" applyBorder="1" applyAlignment="1" applyProtection="1">
      <alignment horizontal="center" vertical="center" wrapText="1"/>
      <protection locked="0"/>
    </xf>
    <xf numFmtId="0" fontId="3" fillId="4" borderId="13" xfId="0" applyFont="1" applyFill="1" applyBorder="1" applyAlignment="1" applyProtection="1">
      <alignment horizontal="center" vertical="center" wrapText="1"/>
      <protection locked="0"/>
    </xf>
    <xf numFmtId="0" fontId="3" fillId="4" borderId="16" xfId="0" applyFont="1" applyFill="1" applyBorder="1" applyAlignment="1" applyProtection="1">
      <alignment horizontal="center" vertical="center" wrapText="1"/>
      <protection locked="0"/>
    </xf>
    <xf numFmtId="0" fontId="4" fillId="5" borderId="6" xfId="0" applyFont="1" applyFill="1" applyBorder="1" applyAlignment="1" applyProtection="1">
      <alignment horizontal="center" vertical="center" wrapText="1"/>
      <protection locked="0"/>
    </xf>
    <xf numFmtId="0" fontId="4" fillId="5" borderId="8" xfId="0" applyFont="1" applyFill="1" applyBorder="1" applyAlignment="1" applyProtection="1">
      <alignment horizontal="center" vertical="center" wrapText="1"/>
      <protection locked="0"/>
    </xf>
    <xf numFmtId="0" fontId="3" fillId="4" borderId="11" xfId="0" applyFont="1" applyFill="1" applyBorder="1" applyAlignment="1" applyProtection="1">
      <alignment horizontal="center" vertical="center" wrapText="1"/>
      <protection locked="0"/>
    </xf>
    <xf numFmtId="0" fontId="3" fillId="4" borderId="8" xfId="0" applyFont="1" applyFill="1" applyBorder="1" applyAlignment="1" applyProtection="1">
      <alignment horizontal="center" vertical="center" wrapText="1"/>
      <protection locked="0"/>
    </xf>
    <xf numFmtId="1" fontId="4" fillId="2" borderId="6" xfId="0" applyNumberFormat="1" applyFont="1" applyFill="1" applyBorder="1" applyAlignment="1">
      <alignment horizontal="center" vertical="center"/>
    </xf>
    <xf numFmtId="1" fontId="4" fillId="2" borderId="11" xfId="0" applyNumberFormat="1" applyFont="1" applyFill="1" applyBorder="1" applyAlignment="1">
      <alignment horizontal="center" vertical="center"/>
    </xf>
    <xf numFmtId="1" fontId="4" fillId="2" borderId="8" xfId="0" applyNumberFormat="1" applyFont="1" applyFill="1" applyBorder="1" applyAlignment="1">
      <alignment horizontal="center" vertical="center"/>
    </xf>
    <xf numFmtId="0" fontId="13" fillId="2" borderId="11" xfId="0" applyFont="1" applyFill="1" applyBorder="1" applyAlignment="1" applyProtection="1">
      <alignment horizontal="center" vertical="center" wrapText="1"/>
    </xf>
    <xf numFmtId="164" fontId="13" fillId="0" borderId="6" xfId="0" applyNumberFormat="1" applyFont="1" applyFill="1" applyBorder="1" applyAlignment="1" applyProtection="1">
      <alignment horizontal="center" vertical="center" wrapText="1"/>
    </xf>
    <xf numFmtId="164" fontId="13" fillId="0" borderId="8" xfId="0" applyNumberFormat="1"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3" fillId="4" borderId="17"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wrapText="1"/>
      <protection locked="0"/>
    </xf>
    <xf numFmtId="0" fontId="3" fillId="4" borderId="6" xfId="0" applyFont="1" applyFill="1" applyBorder="1" applyAlignment="1" applyProtection="1">
      <alignment horizontal="center" vertical="center" wrapText="1"/>
      <protection locked="0"/>
    </xf>
    <xf numFmtId="0" fontId="3" fillId="4" borderId="11" xfId="0" applyFont="1" applyFill="1" applyBorder="1" applyAlignment="1" applyProtection="1">
      <alignment horizontal="center" vertical="center" textRotation="90" wrapText="1"/>
      <protection locked="0"/>
    </xf>
    <xf numFmtId="0" fontId="3" fillId="4" borderId="8" xfId="0" applyFont="1" applyFill="1" applyBorder="1" applyAlignment="1" applyProtection="1">
      <alignment horizontal="center" vertical="center" textRotation="90" wrapText="1"/>
      <protection locked="0"/>
    </xf>
    <xf numFmtId="0" fontId="7" fillId="4" borderId="13" xfId="0" applyFont="1" applyFill="1" applyBorder="1" applyAlignment="1" applyProtection="1">
      <alignment horizontal="center" vertical="center" wrapText="1"/>
      <protection locked="0"/>
    </xf>
    <xf numFmtId="0" fontId="7" fillId="4" borderId="17" xfId="0" applyFont="1" applyFill="1" applyBorder="1" applyAlignment="1" applyProtection="1">
      <alignment horizontal="center" vertical="center" wrapText="1"/>
      <protection locked="0"/>
    </xf>
    <xf numFmtId="0" fontId="7" fillId="4" borderId="16" xfId="0" applyFont="1" applyFill="1" applyBorder="1" applyAlignment="1" applyProtection="1">
      <alignment horizontal="center" vertical="center" wrapText="1"/>
      <protection locked="0"/>
    </xf>
    <xf numFmtId="0" fontId="4" fillId="5" borderId="6" xfId="0" applyFont="1" applyFill="1" applyBorder="1" applyAlignment="1" applyProtection="1">
      <alignment horizontal="center" vertical="center" textRotation="90" wrapText="1"/>
      <protection locked="0"/>
    </xf>
    <xf numFmtId="0" fontId="4" fillId="5" borderId="8" xfId="0" applyFont="1" applyFill="1" applyBorder="1" applyAlignment="1" applyProtection="1">
      <alignment horizontal="center" vertical="center" textRotation="90" wrapText="1"/>
      <protection locked="0"/>
    </xf>
    <xf numFmtId="0" fontId="7" fillId="4" borderId="8" xfId="0" applyFont="1" applyFill="1" applyBorder="1" applyAlignment="1" applyProtection="1">
      <alignment horizontal="center" vertical="center" wrapText="1"/>
      <protection locked="0"/>
    </xf>
    <xf numFmtId="0" fontId="3" fillId="4" borderId="14" xfId="0" applyFont="1" applyFill="1" applyBorder="1" applyAlignment="1" applyProtection="1">
      <alignment horizontal="center" vertical="center" wrapText="1"/>
      <protection locked="0"/>
    </xf>
    <xf numFmtId="0" fontId="3" fillId="4" borderId="15" xfId="0" applyFont="1" applyFill="1" applyBorder="1" applyAlignment="1" applyProtection="1">
      <alignment horizontal="center" vertical="center" wrapText="1"/>
      <protection locked="0"/>
    </xf>
    <xf numFmtId="1" fontId="13" fillId="0" borderId="6" xfId="0" applyNumberFormat="1" applyFont="1" applyFill="1" applyBorder="1" applyAlignment="1" applyProtection="1">
      <alignment horizontal="center" vertical="center" wrapText="1"/>
    </xf>
    <xf numFmtId="1" fontId="13" fillId="0" borderId="8" xfId="0" applyNumberFormat="1" applyFont="1" applyFill="1" applyBorder="1" applyAlignment="1" applyProtection="1">
      <alignment horizontal="center" vertical="center" wrapText="1"/>
    </xf>
    <xf numFmtId="0" fontId="15" fillId="4" borderId="8" xfId="0" applyFont="1" applyFill="1" applyBorder="1" applyAlignment="1" applyProtection="1">
      <alignment horizontal="center" vertical="center" wrapText="1"/>
      <protection locked="0"/>
    </xf>
    <xf numFmtId="0" fontId="15" fillId="4" borderId="6"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right" vertical="center" wrapText="1"/>
    </xf>
    <xf numFmtId="0" fontId="3" fillId="2" borderId="10" xfId="0" applyFont="1" applyFill="1" applyBorder="1" applyAlignment="1" applyProtection="1">
      <alignment horizontal="right"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3" fillId="0" borderId="6" xfId="0" applyFont="1" applyFill="1" applyBorder="1" applyAlignment="1" applyProtection="1">
      <alignment horizontal="center" vertical="center" wrapText="1"/>
    </xf>
    <xf numFmtId="0" fontId="13" fillId="0" borderId="8" xfId="0" applyFont="1" applyFill="1" applyBorder="1" applyAlignment="1" applyProtection="1">
      <alignment horizontal="center" vertical="center" wrapText="1"/>
    </xf>
    <xf numFmtId="14" fontId="4" fillId="2" borderId="1" xfId="0" applyNumberFormat="1" applyFont="1" applyFill="1" applyBorder="1" applyAlignment="1">
      <alignment horizontal="left" vertical="center"/>
    </xf>
    <xf numFmtId="0" fontId="3" fillId="18" borderId="8" xfId="0" applyFont="1" applyFill="1" applyBorder="1" applyAlignment="1">
      <alignment horizontal="center" vertical="center" textRotation="90"/>
    </xf>
    <xf numFmtId="0" fontId="3" fillId="5" borderId="6" xfId="0" applyFont="1" applyFill="1" applyBorder="1" applyAlignment="1" applyProtection="1">
      <alignment horizontal="center" vertical="center" textRotation="90"/>
      <protection locked="0"/>
    </xf>
    <xf numFmtId="0" fontId="3" fillId="5" borderId="11" xfId="0" applyFont="1" applyFill="1" applyBorder="1" applyAlignment="1" applyProtection="1">
      <alignment horizontal="center" vertical="center" textRotation="90"/>
      <protection locked="0"/>
    </xf>
    <xf numFmtId="0" fontId="3" fillId="5" borderId="8" xfId="0" applyFont="1" applyFill="1" applyBorder="1" applyAlignment="1" applyProtection="1">
      <alignment horizontal="center" vertical="center" textRotation="90"/>
      <protection locked="0"/>
    </xf>
    <xf numFmtId="0" fontId="4" fillId="2" borderId="6" xfId="0" applyFont="1" applyFill="1" applyBorder="1" applyAlignment="1" applyProtection="1">
      <alignment horizontal="left" vertical="center" wrapText="1"/>
      <protection locked="0"/>
    </xf>
    <xf numFmtId="0" fontId="4" fillId="2" borderId="8"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center" vertical="center" wrapText="1"/>
      <protection locked="0"/>
    </xf>
    <xf numFmtId="0" fontId="14" fillId="0" borderId="9" xfId="4" applyFont="1" applyFill="1" applyBorder="1" applyAlignment="1">
      <alignment horizontal="center" vertical="center" wrapText="1"/>
    </xf>
    <xf numFmtId="0" fontId="14" fillId="0" borderId="10" xfId="4" applyFont="1" applyFill="1" applyBorder="1" applyAlignment="1">
      <alignment horizontal="center" vertical="center" wrapText="1"/>
    </xf>
    <xf numFmtId="0" fontId="14" fillId="0" borderId="7" xfId="4" applyFont="1" applyFill="1" applyBorder="1" applyAlignment="1">
      <alignment horizontal="center" vertical="center" wrapText="1"/>
    </xf>
    <xf numFmtId="0" fontId="4" fillId="20" borderId="1" xfId="4" applyFont="1" applyFill="1" applyBorder="1" applyAlignment="1" applyProtection="1">
      <alignment horizontal="center" vertical="center" textRotation="90" wrapText="1"/>
      <protection locked="0"/>
    </xf>
    <xf numFmtId="0" fontId="4" fillId="20" borderId="11" xfId="4" applyFont="1" applyFill="1" applyBorder="1" applyAlignment="1" applyProtection="1">
      <alignment horizontal="center" vertical="center" textRotation="90" wrapText="1"/>
      <protection locked="0"/>
    </xf>
    <xf numFmtId="0" fontId="4" fillId="20" borderId="8" xfId="4" applyFont="1" applyFill="1" applyBorder="1" applyAlignment="1" applyProtection="1">
      <alignment horizontal="center" vertical="center" textRotation="90" wrapText="1"/>
      <protection locked="0"/>
    </xf>
    <xf numFmtId="0" fontId="4" fillId="0" borderId="1" xfId="4" applyFont="1" applyFill="1" applyBorder="1" applyAlignment="1" applyProtection="1">
      <alignment horizontal="left" vertical="center" wrapText="1"/>
      <protection locked="0"/>
    </xf>
    <xf numFmtId="0" fontId="4" fillId="0" borderId="11" xfId="4" applyFont="1" applyFill="1" applyBorder="1" applyAlignment="1" applyProtection="1">
      <alignment horizontal="left" vertical="center" wrapText="1"/>
      <protection locked="0"/>
    </xf>
    <xf numFmtId="0" fontId="4" fillId="0" borderId="8" xfId="4" applyFont="1" applyFill="1" applyBorder="1" applyAlignment="1" applyProtection="1">
      <alignment horizontal="left" vertical="center" wrapText="1"/>
      <protection locked="0"/>
    </xf>
    <xf numFmtId="0" fontId="4" fillId="0" borderId="1" xfId="4" applyFont="1" applyFill="1" applyBorder="1" applyAlignment="1" applyProtection="1">
      <alignment horizontal="center" vertical="center" wrapText="1"/>
      <protection locked="0"/>
    </xf>
    <xf numFmtId="14" fontId="4" fillId="2" borderId="6" xfId="4" applyNumberFormat="1" applyFont="1" applyFill="1" applyBorder="1" applyAlignment="1">
      <alignment horizontal="center" vertical="center" wrapText="1"/>
    </xf>
    <xf numFmtId="14" fontId="4" fillId="2" borderId="11" xfId="4" applyNumberFormat="1" applyFont="1" applyFill="1" applyBorder="1" applyAlignment="1">
      <alignment horizontal="center" vertical="center" wrapText="1"/>
    </xf>
    <xf numFmtId="14" fontId="4" fillId="2" borderId="8" xfId="4" applyNumberFormat="1" applyFont="1" applyFill="1" applyBorder="1" applyAlignment="1">
      <alignment horizontal="center" vertical="center" wrapText="1"/>
    </xf>
    <xf numFmtId="0" fontId="4" fillId="2" borderId="6" xfId="4" applyFont="1" applyFill="1" applyBorder="1" applyAlignment="1" applyProtection="1">
      <alignment horizontal="center" vertical="center" wrapText="1"/>
    </xf>
    <xf numFmtId="0" fontId="4" fillId="2" borderId="11" xfId="4" applyFont="1" applyFill="1" applyBorder="1" applyAlignment="1" applyProtection="1">
      <alignment horizontal="center" vertical="center" wrapText="1"/>
    </xf>
    <xf numFmtId="0" fontId="4" fillId="2" borderId="8" xfId="4" applyFont="1" applyFill="1" applyBorder="1" applyAlignment="1" applyProtection="1">
      <alignment horizontal="center" vertical="center" wrapText="1"/>
    </xf>
    <xf numFmtId="0" fontId="4" fillId="2" borderId="6" xfId="4" applyFont="1" applyFill="1" applyBorder="1" applyAlignment="1" applyProtection="1">
      <alignment horizontal="left" vertical="center" wrapText="1"/>
    </xf>
    <xf numFmtId="0" fontId="4" fillId="2" borderId="11" xfId="4" applyFont="1" applyFill="1" applyBorder="1" applyAlignment="1" applyProtection="1">
      <alignment horizontal="left" vertical="center" wrapText="1"/>
    </xf>
    <xf numFmtId="0" fontId="4" fillId="2" borderId="8" xfId="4" applyFont="1" applyFill="1" applyBorder="1" applyAlignment="1" applyProtection="1">
      <alignment horizontal="left" vertical="center" wrapText="1"/>
    </xf>
    <xf numFmtId="0" fontId="4" fillId="2" borderId="6" xfId="4" applyFont="1" applyFill="1" applyBorder="1" applyAlignment="1">
      <alignment horizontal="left" vertical="center" wrapText="1"/>
    </xf>
    <xf numFmtId="0" fontId="4" fillId="2" borderId="11" xfId="4" applyFont="1" applyFill="1" applyBorder="1" applyAlignment="1">
      <alignment horizontal="left" vertical="center" wrapText="1"/>
    </xf>
    <xf numFmtId="0" fontId="4" fillId="2" borderId="8" xfId="4" applyFont="1" applyFill="1" applyBorder="1" applyAlignment="1">
      <alignment horizontal="left" vertical="center" wrapText="1"/>
    </xf>
    <xf numFmtId="0" fontId="4" fillId="2" borderId="6" xfId="4" applyFont="1" applyFill="1" applyBorder="1" applyAlignment="1">
      <alignment horizontal="center" vertical="center" wrapText="1"/>
    </xf>
    <xf numFmtId="0" fontId="4" fillId="2" borderId="11" xfId="4" applyFont="1" applyFill="1" applyBorder="1" applyAlignment="1">
      <alignment horizontal="center" vertical="center" wrapText="1"/>
    </xf>
    <xf numFmtId="0" fontId="4" fillId="2" borderId="8" xfId="4" applyFont="1" applyFill="1" applyBorder="1" applyAlignment="1">
      <alignment horizontal="center" vertical="center" wrapText="1"/>
    </xf>
    <xf numFmtId="0" fontId="4" fillId="0" borderId="6" xfId="4" applyFont="1" applyFill="1" applyBorder="1" applyAlignment="1" applyProtection="1">
      <alignment horizontal="center" vertical="center" wrapText="1"/>
    </xf>
    <xf numFmtId="0" fontId="4" fillId="0" borderId="11" xfId="4" applyFont="1" applyFill="1" applyBorder="1" applyAlignment="1" applyProtection="1">
      <alignment horizontal="center" vertical="center" wrapText="1"/>
    </xf>
    <xf numFmtId="0" fontId="4" fillId="0" borderId="8" xfId="4" applyFont="1" applyFill="1" applyBorder="1" applyAlignment="1" applyProtection="1">
      <alignment horizontal="center" vertical="center" wrapText="1"/>
    </xf>
    <xf numFmtId="0" fontId="4" fillId="0" borderId="6" xfId="4" applyFont="1" applyFill="1" applyBorder="1" applyAlignment="1" applyProtection="1">
      <alignment horizontal="center" vertical="center" wrapText="1"/>
      <protection locked="0"/>
    </xf>
    <xf numFmtId="0" fontId="4" fillId="0" borderId="8" xfId="4" applyFont="1" applyFill="1" applyBorder="1" applyAlignment="1" applyProtection="1">
      <alignment horizontal="center" vertical="center" wrapText="1"/>
      <protection locked="0"/>
    </xf>
    <xf numFmtId="0" fontId="4" fillId="0" borderId="6" xfId="4" applyFont="1" applyFill="1" applyBorder="1" applyAlignment="1" applyProtection="1">
      <alignment horizontal="left" vertical="center" wrapText="1"/>
      <protection locked="0"/>
    </xf>
    <xf numFmtId="0" fontId="14" fillId="0" borderId="6" xfId="4" applyFont="1" applyBorder="1" applyAlignment="1">
      <alignment horizontal="center" vertical="center" wrapText="1"/>
    </xf>
    <xf numFmtId="0" fontId="14" fillId="0" borderId="11" xfId="4" applyFont="1" applyBorder="1" applyAlignment="1">
      <alignment horizontal="center" vertical="center" wrapText="1"/>
    </xf>
    <xf numFmtId="0" fontId="14" fillId="0" borderId="8" xfId="4" applyFont="1" applyBorder="1" applyAlignment="1">
      <alignment horizontal="center" vertical="center" wrapText="1"/>
    </xf>
    <xf numFmtId="0" fontId="4" fillId="20" borderId="6" xfId="4" applyFont="1" applyFill="1" applyBorder="1" applyAlignment="1" applyProtection="1">
      <alignment horizontal="center" vertical="center" textRotation="90" wrapText="1"/>
      <protection locked="0"/>
    </xf>
    <xf numFmtId="0" fontId="4" fillId="0" borderId="11" xfId="4" applyFont="1" applyFill="1" applyBorder="1" applyAlignment="1" applyProtection="1">
      <alignment horizontal="center" vertical="center" wrapText="1"/>
      <protection locked="0"/>
    </xf>
    <xf numFmtId="0" fontId="4" fillId="2" borderId="1" xfId="4" applyFont="1" applyFill="1" applyBorder="1" applyAlignment="1" applyProtection="1">
      <alignment horizontal="center" vertical="center" wrapText="1"/>
    </xf>
    <xf numFmtId="0" fontId="24" fillId="0" borderId="6" xfId="1" applyFont="1" applyFill="1" applyBorder="1" applyAlignment="1" applyProtection="1">
      <alignment horizontal="center" vertical="center" textRotation="90" wrapText="1"/>
      <protection locked="0"/>
    </xf>
    <xf numFmtId="0" fontId="24" fillId="0" borderId="11" xfId="1" applyFont="1" applyFill="1" applyBorder="1" applyAlignment="1" applyProtection="1">
      <alignment horizontal="center" vertical="center" textRotation="90" wrapText="1"/>
      <protection locked="0"/>
    </xf>
    <xf numFmtId="0" fontId="24" fillId="0" borderId="8" xfId="1" applyFont="1" applyFill="1" applyBorder="1" applyAlignment="1" applyProtection="1">
      <alignment horizontal="center" vertical="center" textRotation="90" wrapText="1"/>
      <protection locked="0"/>
    </xf>
    <xf numFmtId="14" fontId="4" fillId="2" borderId="6" xfId="4" applyNumberFormat="1" applyFont="1" applyFill="1" applyBorder="1" applyAlignment="1">
      <alignment horizontal="center" vertical="center"/>
    </xf>
    <xf numFmtId="14" fontId="4" fillId="2" borderId="11" xfId="4" applyNumberFormat="1" applyFont="1" applyFill="1" applyBorder="1" applyAlignment="1">
      <alignment horizontal="center" vertical="center"/>
    </xf>
    <xf numFmtId="14" fontId="4" fillId="2" borderId="8" xfId="4" applyNumberFormat="1" applyFont="1" applyFill="1" applyBorder="1" applyAlignment="1">
      <alignment horizontal="center" vertical="center"/>
    </xf>
    <xf numFmtId="0" fontId="4" fillId="2" borderId="11" xfId="4" applyFont="1" applyFill="1" applyBorder="1" applyAlignment="1">
      <alignment horizontal="center" vertical="center"/>
    </xf>
    <xf numFmtId="0" fontId="4" fillId="2" borderId="8" xfId="4" applyFont="1" applyFill="1" applyBorder="1" applyAlignment="1">
      <alignment horizontal="center" vertical="center"/>
    </xf>
    <xf numFmtId="0" fontId="14" fillId="0" borderId="6" xfId="4" applyFont="1" applyFill="1" applyBorder="1" applyAlignment="1">
      <alignment horizontal="center" vertical="center" wrapText="1"/>
    </xf>
    <xf numFmtId="0" fontId="14" fillId="0" borderId="11" xfId="4" applyFont="1" applyFill="1" applyBorder="1" applyAlignment="1">
      <alignment horizontal="center" vertical="center" wrapText="1"/>
    </xf>
    <xf numFmtId="0" fontId="14" fillId="0" borderId="8" xfId="4" applyFont="1" applyFill="1" applyBorder="1" applyAlignment="1">
      <alignment horizontal="center" vertical="center" wrapText="1"/>
    </xf>
    <xf numFmtId="0" fontId="25" fillId="0" borderId="6" xfId="4" applyFont="1" applyFill="1" applyBorder="1" applyAlignment="1" applyProtection="1">
      <alignment horizontal="left" vertical="center" wrapText="1"/>
      <protection locked="0"/>
    </xf>
    <xf numFmtId="0" fontId="25" fillId="0" borderId="11" xfId="4" applyFont="1" applyFill="1" applyBorder="1" applyAlignment="1" applyProtection="1">
      <alignment horizontal="left" vertical="center" wrapText="1"/>
      <protection locked="0"/>
    </xf>
    <xf numFmtId="0" fontId="25" fillId="0" borderId="8" xfId="4" applyFont="1" applyFill="1" applyBorder="1" applyAlignment="1" applyProtection="1">
      <alignment horizontal="left" vertical="center" wrapText="1"/>
      <protection locked="0"/>
    </xf>
    <xf numFmtId="0" fontId="4" fillId="5" borderId="6" xfId="4" applyFont="1" applyFill="1" applyBorder="1" applyAlignment="1" applyProtection="1">
      <alignment horizontal="center" vertical="center" wrapText="1"/>
      <protection locked="0"/>
    </xf>
    <xf numFmtId="0" fontId="4" fillId="5" borderId="8" xfId="4" applyFont="1" applyFill="1" applyBorder="1" applyAlignment="1" applyProtection="1">
      <alignment horizontal="center" vertical="center" wrapText="1"/>
      <protection locked="0"/>
    </xf>
    <xf numFmtId="0" fontId="4" fillId="5" borderId="6" xfId="4" applyFont="1" applyFill="1" applyBorder="1" applyAlignment="1" applyProtection="1">
      <alignment horizontal="center" vertical="center" textRotation="90" wrapText="1"/>
      <protection locked="0"/>
    </xf>
    <xf numFmtId="0" fontId="4" fillId="5" borderId="8" xfId="4" applyFont="1" applyFill="1" applyBorder="1" applyAlignment="1" applyProtection="1">
      <alignment horizontal="center" vertical="center" textRotation="90" wrapText="1"/>
      <protection locked="0"/>
    </xf>
    <xf numFmtId="0" fontId="3" fillId="20" borderId="1" xfId="4" applyFont="1" applyFill="1" applyBorder="1" applyAlignment="1" applyProtection="1">
      <alignment horizontal="center" vertical="center" wrapText="1"/>
      <protection locked="0"/>
    </xf>
    <xf numFmtId="0" fontId="24" fillId="20" borderId="6" xfId="1" applyFont="1" applyFill="1" applyBorder="1" applyAlignment="1" applyProtection="1">
      <alignment horizontal="center" vertical="center" textRotation="90" wrapText="1"/>
      <protection locked="0"/>
    </xf>
    <xf numFmtId="0" fontId="24" fillId="20" borderId="8" xfId="1" applyFont="1" applyFill="1" applyBorder="1" applyAlignment="1" applyProtection="1">
      <alignment horizontal="center" vertical="center" textRotation="90" wrapText="1"/>
      <protection locked="0"/>
    </xf>
    <xf numFmtId="0" fontId="7" fillId="20" borderId="13" xfId="4" applyFont="1" applyFill="1" applyBorder="1" applyAlignment="1" applyProtection="1">
      <alignment horizontal="center" vertical="center" wrapText="1"/>
      <protection locked="0"/>
    </xf>
    <xf numFmtId="0" fontId="7" fillId="20" borderId="17" xfId="4" applyFont="1" applyFill="1" applyBorder="1" applyAlignment="1" applyProtection="1">
      <alignment horizontal="center" vertical="center" wrapText="1"/>
      <protection locked="0"/>
    </xf>
    <xf numFmtId="0" fontId="7" fillId="20" borderId="16" xfId="4" applyFont="1" applyFill="1" applyBorder="1" applyAlignment="1" applyProtection="1">
      <alignment horizontal="center" vertical="center" wrapText="1"/>
      <protection locked="0"/>
    </xf>
    <xf numFmtId="0" fontId="7" fillId="20" borderId="8" xfId="4" applyFont="1" applyFill="1" applyBorder="1" applyAlignment="1" applyProtection="1">
      <alignment horizontal="center" vertical="center" wrapText="1"/>
      <protection locked="0"/>
    </xf>
    <xf numFmtId="0" fontId="4" fillId="2" borderId="1" xfId="4" applyFont="1" applyFill="1" applyBorder="1" applyAlignment="1">
      <alignment horizontal="center"/>
    </xf>
    <xf numFmtId="0" fontId="5" fillId="2" borderId="1" xfId="4" applyFont="1" applyFill="1" applyBorder="1" applyAlignment="1" applyProtection="1">
      <alignment horizontal="center" vertical="center" wrapText="1"/>
    </xf>
    <xf numFmtId="0" fontId="27" fillId="2" borderId="9" xfId="4" applyFont="1" applyFill="1" applyBorder="1" applyAlignment="1" applyProtection="1">
      <alignment horizontal="right" vertical="center" wrapText="1"/>
    </xf>
    <xf numFmtId="0" fontId="27" fillId="2" borderId="10" xfId="4" applyFont="1" applyFill="1" applyBorder="1" applyAlignment="1" applyProtection="1">
      <alignment horizontal="right" vertical="center" wrapText="1"/>
    </xf>
    <xf numFmtId="0" fontId="3" fillId="2" borderId="10" xfId="4" applyFont="1" applyFill="1" applyBorder="1" applyAlignment="1" applyProtection="1">
      <alignment horizontal="center" vertical="center" wrapText="1"/>
    </xf>
    <xf numFmtId="0" fontId="3" fillId="20" borderId="13" xfId="4" applyFont="1" applyFill="1" applyBorder="1" applyAlignment="1" applyProtection="1">
      <alignment horizontal="center" vertical="center" wrapText="1"/>
      <protection locked="0"/>
    </xf>
    <xf numFmtId="0" fontId="3" fillId="20" borderId="17" xfId="4" applyFont="1" applyFill="1" applyBorder="1" applyAlignment="1" applyProtection="1">
      <alignment horizontal="center" vertical="center" wrapText="1"/>
      <protection locked="0"/>
    </xf>
    <xf numFmtId="0" fontId="3" fillId="20" borderId="16" xfId="4" applyFont="1" applyFill="1" applyBorder="1" applyAlignment="1" applyProtection="1">
      <alignment horizontal="center" vertical="center" wrapText="1"/>
      <protection locked="0"/>
    </xf>
    <xf numFmtId="0" fontId="3" fillId="20" borderId="8" xfId="4" applyFont="1" applyFill="1" applyBorder="1" applyAlignment="1" applyProtection="1">
      <alignment horizontal="center" vertical="center" wrapText="1"/>
      <protection locked="0"/>
    </xf>
    <xf numFmtId="0" fontId="3" fillId="20" borderId="11" xfId="4" applyFont="1" applyFill="1" applyBorder="1" applyAlignment="1" applyProtection="1">
      <alignment horizontal="center" vertical="center" wrapText="1"/>
      <protection locked="0"/>
    </xf>
    <xf numFmtId="0" fontId="3" fillId="20" borderId="6" xfId="4" applyFont="1" applyFill="1" applyBorder="1" applyAlignment="1" applyProtection="1">
      <alignment horizontal="center" vertical="center" wrapText="1"/>
      <protection locked="0"/>
    </xf>
    <xf numFmtId="0" fontId="3" fillId="23" borderId="1" xfId="0" applyFont="1" applyFill="1" applyBorder="1" applyAlignment="1">
      <alignment horizontal="center" vertical="center" textRotation="90"/>
    </xf>
    <xf numFmtId="0" fontId="1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14" fontId="4" fillId="2" borderId="8" xfId="0" applyNumberFormat="1" applyFont="1" applyFill="1" applyBorder="1" applyAlignment="1">
      <alignment horizontal="center" vertical="center"/>
    </xf>
    <xf numFmtId="0" fontId="14" fillId="0" borderId="1" xfId="0" applyFont="1" applyBorder="1" applyAlignment="1">
      <alignment horizontal="left" vertical="center" wrapText="1"/>
    </xf>
    <xf numFmtId="0" fontId="13" fillId="0" borderId="6" xfId="0" applyFont="1" applyFill="1" applyBorder="1" applyAlignment="1" applyProtection="1">
      <alignment horizontal="center" vertical="center" wrapText="1"/>
      <protection locked="0"/>
    </xf>
    <xf numFmtId="0" fontId="13" fillId="0" borderId="8" xfId="0" applyFont="1" applyFill="1" applyBorder="1" applyAlignment="1" applyProtection="1">
      <alignment horizontal="center" vertical="center" wrapText="1"/>
      <protection locked="0"/>
    </xf>
    <xf numFmtId="0" fontId="13" fillId="0" borderId="11"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center" vertical="center" wrapText="1"/>
      <protection locked="0"/>
    </xf>
    <xf numFmtId="0" fontId="4" fillId="0" borderId="11" xfId="0" applyFont="1" applyFill="1" applyBorder="1" applyAlignment="1" applyProtection="1">
      <alignment horizontal="center" vertical="center" wrapText="1"/>
      <protection locked="0"/>
    </xf>
    <xf numFmtId="1" fontId="13" fillId="0" borderId="11" xfId="0" applyNumberFormat="1"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protection locked="0"/>
    </xf>
    <xf numFmtId="0" fontId="3" fillId="23" borderId="1"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textRotation="90" wrapText="1"/>
      <protection locked="0"/>
    </xf>
    <xf numFmtId="0" fontId="3" fillId="23" borderId="8" xfId="0" applyFont="1" applyFill="1" applyBorder="1" applyAlignment="1" applyProtection="1">
      <alignment horizontal="center" vertical="center" textRotation="90" wrapText="1"/>
      <protection locked="0"/>
    </xf>
    <xf numFmtId="0" fontId="7" fillId="23" borderId="13" xfId="0" applyFont="1" applyFill="1" applyBorder="1" applyAlignment="1" applyProtection="1">
      <alignment horizontal="center" vertical="center" wrapText="1"/>
      <protection locked="0"/>
    </xf>
    <xf numFmtId="0" fontId="7" fillId="23" borderId="17" xfId="0" applyFont="1" applyFill="1" applyBorder="1" applyAlignment="1" applyProtection="1">
      <alignment horizontal="center" vertical="center" wrapText="1"/>
      <protection locked="0"/>
    </xf>
    <xf numFmtId="0" fontId="7" fillId="23" borderId="16" xfId="0" applyFont="1" applyFill="1" applyBorder="1" applyAlignment="1" applyProtection="1">
      <alignment horizontal="center" vertical="center" wrapText="1"/>
      <protection locked="0"/>
    </xf>
    <xf numFmtId="0" fontId="7" fillId="23" borderId="8" xfId="0" applyFont="1" applyFill="1" applyBorder="1" applyAlignment="1" applyProtection="1">
      <alignment horizontal="center" vertical="center" wrapText="1"/>
      <protection locked="0"/>
    </xf>
    <xf numFmtId="0" fontId="3" fillId="23" borderId="12" xfId="0" applyFont="1" applyFill="1" applyBorder="1" applyAlignment="1" applyProtection="1">
      <alignment horizontal="center" vertical="center" wrapText="1"/>
      <protection locked="0"/>
    </xf>
    <xf numFmtId="0" fontId="3" fillId="23" borderId="5" xfId="0" applyFont="1" applyFill="1" applyBorder="1" applyAlignment="1" applyProtection="1">
      <alignment horizontal="center" vertical="center" wrapText="1"/>
      <protection locked="0"/>
    </xf>
    <xf numFmtId="0" fontId="3" fillId="23" borderId="13" xfId="0" applyFont="1" applyFill="1" applyBorder="1" applyAlignment="1" applyProtection="1">
      <alignment horizontal="center" vertical="center" wrapText="1"/>
      <protection locked="0"/>
    </xf>
    <xf numFmtId="0" fontId="3" fillId="23" borderId="16" xfId="0" applyFont="1" applyFill="1" applyBorder="1" applyAlignment="1" applyProtection="1">
      <alignment horizontal="center" vertical="center" wrapText="1"/>
      <protection locked="0"/>
    </xf>
    <xf numFmtId="0" fontId="3" fillId="23" borderId="14" xfId="0" applyFont="1" applyFill="1" applyBorder="1" applyAlignment="1" applyProtection="1">
      <alignment horizontal="center" vertical="center" wrapText="1"/>
      <protection locked="0"/>
    </xf>
    <xf numFmtId="0" fontId="3" fillId="23" borderId="15" xfId="0" applyFont="1" applyFill="1" applyBorder="1" applyAlignment="1" applyProtection="1">
      <alignment horizontal="center" vertical="center" wrapText="1"/>
      <protection locked="0"/>
    </xf>
    <xf numFmtId="0" fontId="3" fillId="23" borderId="6"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wrapText="1"/>
      <protection locked="0"/>
    </xf>
    <xf numFmtId="0" fontId="3" fillId="23" borderId="8" xfId="0" applyFont="1" applyFill="1" applyBorder="1" applyAlignment="1" applyProtection="1">
      <alignment horizontal="center" vertical="center" wrapText="1"/>
      <protection locked="0"/>
    </xf>
    <xf numFmtId="0" fontId="3" fillId="23" borderId="17" xfId="0" applyFont="1" applyFill="1" applyBorder="1" applyAlignment="1" applyProtection="1">
      <alignment horizontal="center" vertical="center" wrapText="1"/>
      <protection locked="0"/>
    </xf>
    <xf numFmtId="0" fontId="3" fillId="23" borderId="6" xfId="0" applyFont="1" applyFill="1" applyBorder="1" applyAlignment="1" applyProtection="1">
      <alignment horizontal="center" vertical="center" textRotation="90" wrapText="1"/>
      <protection locked="0"/>
    </xf>
    <xf numFmtId="0" fontId="15" fillId="23" borderId="8" xfId="0" applyFont="1" applyFill="1" applyBorder="1" applyAlignment="1" applyProtection="1">
      <alignment horizontal="center" vertical="center" wrapText="1"/>
      <protection locked="0"/>
    </xf>
    <xf numFmtId="0" fontId="15" fillId="23" borderId="6" xfId="0" applyFont="1" applyFill="1" applyBorder="1" applyAlignment="1" applyProtection="1">
      <alignment horizontal="center" vertical="center" wrapText="1"/>
      <protection locked="0"/>
    </xf>
    <xf numFmtId="0" fontId="0" fillId="0" borderId="1" xfId="0" applyBorder="1" applyAlignment="1">
      <alignment horizontal="center"/>
    </xf>
    <xf numFmtId="0" fontId="29" fillId="0" borderId="6" xfId="0" applyFont="1" applyBorder="1" applyAlignment="1">
      <alignment horizontal="center" vertical="center"/>
    </xf>
    <xf numFmtId="0" fontId="29" fillId="0" borderId="11" xfId="0" applyFont="1" applyBorder="1" applyAlignment="1">
      <alignment horizontal="center" vertical="center"/>
    </xf>
    <xf numFmtId="0" fontId="29" fillId="0" borderId="8" xfId="0" applyFont="1" applyBorder="1" applyAlignment="1">
      <alignment horizontal="center" vertical="center"/>
    </xf>
    <xf numFmtId="0" fontId="26" fillId="22" borderId="1" xfId="0" applyFont="1" applyFill="1" applyBorder="1" applyAlignment="1">
      <alignment horizontal="center" vertical="center"/>
    </xf>
    <xf numFmtId="0" fontId="28" fillId="21" borderId="1" xfId="0" applyFont="1" applyFill="1" applyBorder="1" applyAlignment="1">
      <alignment horizontal="center" vertical="center" wrapText="1"/>
    </xf>
    <xf numFmtId="0" fontId="4" fillId="0" borderId="9" xfId="0" applyFont="1" applyBorder="1" applyAlignment="1">
      <alignment horizontal="left" vertical="center" wrapText="1"/>
    </xf>
    <xf numFmtId="0" fontId="0" fillId="0" borderId="10" xfId="0" applyBorder="1" applyAlignment="1">
      <alignment horizontal="left" vertical="center"/>
    </xf>
    <xf numFmtId="0" fontId="0" fillId="0" borderId="7" xfId="0" applyBorder="1" applyAlignment="1">
      <alignment horizontal="left" vertical="center"/>
    </xf>
    <xf numFmtId="0" fontId="0" fillId="0" borderId="10" xfId="0" applyBorder="1" applyAlignment="1">
      <alignment horizontal="left" vertical="center" wrapText="1"/>
    </xf>
    <xf numFmtId="0" fontId="0" fillId="0" borderId="7" xfId="0" applyBorder="1" applyAlignment="1">
      <alignment horizontal="left" vertical="center" wrapText="1"/>
    </xf>
    <xf numFmtId="0" fontId="4" fillId="0" borderId="9" xfId="0" applyFont="1" applyBorder="1" applyAlignment="1">
      <alignment horizontal="left" vertical="center"/>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7" xfId="0" applyFont="1" applyFill="1" applyBorder="1" applyAlignment="1">
      <alignment horizontal="left" vertical="center" wrapText="1"/>
    </xf>
    <xf numFmtId="0" fontId="31" fillId="0" borderId="1" xfId="0" applyFont="1" applyBorder="1" applyAlignment="1">
      <alignment horizontal="left" vertical="center" wrapText="1"/>
    </xf>
    <xf numFmtId="0" fontId="6" fillId="4" borderId="1" xfId="0" applyFont="1" applyFill="1" applyBorder="1" applyAlignment="1">
      <alignment horizontal="center" vertical="center"/>
    </xf>
    <xf numFmtId="0" fontId="30" fillId="4" borderId="1" xfId="0" applyFont="1" applyFill="1" applyBorder="1" applyAlignment="1">
      <alignment horizontal="center" vertical="center"/>
    </xf>
    <xf numFmtId="0" fontId="2" fillId="0" borderId="1" xfId="3" applyFill="1" applyBorder="1" applyAlignment="1">
      <alignment horizontal="center" vertical="center"/>
    </xf>
    <xf numFmtId="0" fontId="7" fillId="4" borderId="4" xfId="0" applyFont="1" applyFill="1" applyBorder="1" applyAlignment="1">
      <alignment horizontal="center" vertical="center" textRotation="90"/>
    </xf>
    <xf numFmtId="0" fontId="7" fillId="4" borderId="0" xfId="0" applyFont="1" applyFill="1" applyBorder="1" applyAlignment="1">
      <alignment horizontal="center" vertical="center" textRotation="90"/>
    </xf>
    <xf numFmtId="0" fontId="7" fillId="4" borderId="0" xfId="0" applyFont="1" applyFill="1" applyBorder="1" applyAlignment="1">
      <alignment horizontal="center" vertical="center"/>
    </xf>
    <xf numFmtId="0" fontId="3" fillId="4" borderId="1" xfId="0" applyFont="1" applyFill="1" applyBorder="1" applyAlignment="1">
      <alignment horizontal="center" vertical="center"/>
    </xf>
    <xf numFmtId="0" fontId="3" fillId="0" borderId="0" xfId="0" applyFont="1" applyAlignment="1">
      <alignment horizontal="center" vertical="center"/>
    </xf>
    <xf numFmtId="9" fontId="2" fillId="0" borderId="1" xfId="3" applyNumberFormat="1" applyFill="1" applyBorder="1" applyAlignment="1">
      <alignment horizontal="center" vertical="center" wrapText="1"/>
    </xf>
    <xf numFmtId="0" fontId="2" fillId="0" borderId="1" xfId="3" applyFill="1" applyBorder="1" applyAlignment="1">
      <alignment horizontal="center" vertical="center" wrapText="1"/>
    </xf>
    <xf numFmtId="0" fontId="18" fillId="12" borderId="1" xfId="0" applyFont="1" applyFill="1" applyBorder="1" applyAlignment="1">
      <alignment horizontal="center" vertical="center" wrapText="1"/>
    </xf>
    <xf numFmtId="0" fontId="7" fillId="0" borderId="0" xfId="0" applyFont="1" applyFill="1" applyBorder="1" applyAlignment="1">
      <alignment horizontal="center" vertical="center" textRotation="90"/>
    </xf>
    <xf numFmtId="0" fontId="3" fillId="0" borderId="0" xfId="0" applyFont="1" applyFill="1" applyBorder="1" applyAlignment="1">
      <alignment horizontal="center" vertical="center"/>
    </xf>
    <xf numFmtId="0" fontId="18" fillId="11" borderId="1" xfId="0" applyFont="1" applyFill="1" applyBorder="1" applyAlignment="1">
      <alignment horizontal="center" vertical="center" wrapText="1"/>
    </xf>
    <xf numFmtId="0" fontId="17" fillId="9" borderId="1" xfId="3" applyFont="1" applyFill="1" applyBorder="1" applyAlignment="1">
      <alignment horizontal="center" vertical="center"/>
    </xf>
  </cellXfs>
  <cellStyles count="7">
    <cellStyle name="Normal" xfId="0" builtinId="0"/>
    <cellStyle name="Normal 12 2 3 2" xfId="3"/>
    <cellStyle name="Normal 12 2 3 2 2" xfId="6"/>
    <cellStyle name="Normal 2" xfId="1"/>
    <cellStyle name="Normal 3" xfId="4"/>
    <cellStyle name="Porcentaje" xfId="2" builtinId="5"/>
    <cellStyle name="Porcentaje 2" xfId="5"/>
  </cellStyles>
  <dxfs count="855">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xdr:row>
      <xdr:rowOff>95250</xdr:rowOff>
    </xdr:from>
    <xdr:to>
      <xdr:col>2</xdr:col>
      <xdr:colOff>3605894</xdr:colOff>
      <xdr:row>3</xdr:row>
      <xdr:rowOff>161925</xdr:rowOff>
    </xdr:to>
    <xdr:pic>
      <xdr:nvPicPr>
        <xdr:cNvPr id="2" name="2 Imagen" descr="Logo_Dispac_Color_VersionPreferida"/>
        <xdr:cNvPicPr>
          <a:picLocks noChangeAspect="1" noChangeArrowheads="1"/>
        </xdr:cNvPicPr>
      </xdr:nvPicPr>
      <xdr:blipFill>
        <a:blip xmlns:r="http://schemas.openxmlformats.org/officeDocument/2006/relationships" r:embed="rId1">
          <a:clrChange>
            <a:clrFrom>
              <a:srgbClr val="FCFCFC"/>
            </a:clrFrom>
            <a:clrTo>
              <a:srgbClr val="FCFCFC">
                <a:alpha val="0"/>
              </a:srgbClr>
            </a:clrTo>
          </a:clrChange>
          <a:extLst>
            <a:ext uri="{28A0092B-C50C-407E-A947-70E740481C1C}">
              <a14:useLocalDpi xmlns:a14="http://schemas.microsoft.com/office/drawing/2010/main" val="0"/>
            </a:ext>
          </a:extLst>
        </a:blip>
        <a:srcRect/>
        <a:stretch>
          <a:fillRect/>
        </a:stretch>
      </xdr:blipFill>
      <xdr:spPr bwMode="auto">
        <a:xfrm>
          <a:off x="190500" y="142875"/>
          <a:ext cx="4386943" cy="561975"/>
        </a:xfrm>
        <a:prstGeom prst="rect">
          <a:avLst/>
        </a:prstGeom>
        <a:noFill/>
        <a:ln>
          <a:noFill/>
        </a:ln>
        <a:extLst>
          <a:ext uri="{909E8E84-426E-40DD-AFC4-6F175D3DCCD1}">
            <a14:hiddenFill xmlns:a14="http://schemas.microsoft.com/office/drawing/2010/main">
              <a:solidFill>
                <a:srgbClr val="FCFCFC"/>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0</xdr:colOff>
          <xdr:row>3</xdr:row>
          <xdr:rowOff>219075</xdr:rowOff>
        </xdr:from>
        <xdr:to>
          <xdr:col>6</xdr:col>
          <xdr:colOff>200025</xdr:colOff>
          <xdr:row>5</xdr:row>
          <xdr:rowOff>19050</xdr:rowOff>
        </xdr:to>
        <xdr:sp macro="" textlink="">
          <xdr:nvSpPr>
            <xdr:cNvPr id="2132" name="Check Box 84" hidden="1">
              <a:extLst>
                <a:ext uri="{63B3BB69-23CF-44E3-9099-C40C66FF867C}">
                  <a14:compatExt spid="_x0000_s213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C A L I D A 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xdr:row>
          <xdr:rowOff>209550</xdr:rowOff>
        </xdr:from>
        <xdr:to>
          <xdr:col>5</xdr:col>
          <xdr:colOff>295275</xdr:colOff>
          <xdr:row>4</xdr:row>
          <xdr:rowOff>390525</xdr:rowOff>
        </xdr:to>
        <xdr:sp macro="" textlink="">
          <xdr:nvSpPr>
            <xdr:cNvPr id="2133" name="Check Box 85" hidden="1">
              <a:extLst>
                <a:ext uri="{63B3BB69-23CF-44E3-9099-C40C66FF867C}">
                  <a14:compatExt spid="_x0000_s21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A M B I E N T A 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xdr:row>
          <xdr:rowOff>57150</xdr:rowOff>
        </xdr:from>
        <xdr:to>
          <xdr:col>6</xdr:col>
          <xdr:colOff>190500</xdr:colOff>
          <xdr:row>4</xdr:row>
          <xdr:rowOff>314325</xdr:rowOff>
        </xdr:to>
        <xdr:sp macro="" textlink="">
          <xdr:nvSpPr>
            <xdr:cNvPr id="2134" name="Check Box 86" hidden="1">
              <a:extLst>
                <a:ext uri="{63B3BB69-23CF-44E3-9099-C40C66FF867C}">
                  <a14:compatExt spid="_x0000_s21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GS-SST</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376114</xdr:colOff>
      <xdr:row>1</xdr:row>
      <xdr:rowOff>95250</xdr:rowOff>
    </xdr:from>
    <xdr:to>
      <xdr:col>2</xdr:col>
      <xdr:colOff>3372477</xdr:colOff>
      <xdr:row>3</xdr:row>
      <xdr:rowOff>151719</xdr:rowOff>
    </xdr:to>
    <xdr:pic>
      <xdr:nvPicPr>
        <xdr:cNvPr id="2" name="2 Imagen" descr="Logo_Dispac_Color_VersionPreferida"/>
        <xdr:cNvPicPr>
          <a:picLocks noChangeAspect="1" noChangeArrowheads="1"/>
        </xdr:cNvPicPr>
      </xdr:nvPicPr>
      <xdr:blipFill>
        <a:blip xmlns:r="http://schemas.openxmlformats.org/officeDocument/2006/relationships" r:embed="rId1">
          <a:clrChange>
            <a:clrFrom>
              <a:srgbClr val="FCFCFC"/>
            </a:clrFrom>
            <a:clrTo>
              <a:srgbClr val="FCFCFC">
                <a:alpha val="0"/>
              </a:srgbClr>
            </a:clrTo>
          </a:clrChange>
          <a:extLst>
            <a:ext uri="{28A0092B-C50C-407E-A947-70E740481C1C}">
              <a14:useLocalDpi xmlns:a14="http://schemas.microsoft.com/office/drawing/2010/main" val="0"/>
            </a:ext>
          </a:extLst>
        </a:blip>
        <a:srcRect/>
        <a:stretch>
          <a:fillRect/>
        </a:stretch>
      </xdr:blipFill>
      <xdr:spPr bwMode="auto">
        <a:xfrm>
          <a:off x="423739" y="142875"/>
          <a:ext cx="4377488" cy="551769"/>
        </a:xfrm>
        <a:prstGeom prst="rect">
          <a:avLst/>
        </a:prstGeom>
        <a:noFill/>
        <a:ln>
          <a:noFill/>
        </a:ln>
        <a:extLst>
          <a:ext uri="{909E8E84-426E-40DD-AFC4-6F175D3DCCD1}">
            <a14:hiddenFill xmlns:a14="http://schemas.microsoft.com/office/drawing/2010/main">
              <a:solidFill>
                <a:srgbClr val="FCFCFC"/>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104775</xdr:colOff>
          <xdr:row>3</xdr:row>
          <xdr:rowOff>200025</xdr:rowOff>
        </xdr:from>
        <xdr:to>
          <xdr:col>6</xdr:col>
          <xdr:colOff>304800</xdr:colOff>
          <xdr:row>5</xdr:row>
          <xdr:rowOff>85725</xdr:rowOff>
        </xdr:to>
        <xdr:sp macro="" textlink="">
          <xdr:nvSpPr>
            <xdr:cNvPr id="12289" name="Check Box 1" hidden="1">
              <a:extLst>
                <a:ext uri="{63B3BB69-23CF-44E3-9099-C40C66FF867C}">
                  <a14:compatExt spid="_x0000_s1228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C A L I D A 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3</xdr:row>
          <xdr:rowOff>219075</xdr:rowOff>
        </xdr:from>
        <xdr:to>
          <xdr:col>9</xdr:col>
          <xdr:colOff>190500</xdr:colOff>
          <xdr:row>5</xdr:row>
          <xdr:rowOff>9525</xdr:rowOff>
        </xdr:to>
        <xdr:sp macro="" textlink="">
          <xdr:nvSpPr>
            <xdr:cNvPr id="12290" name="Check Box 2" hidden="1">
              <a:extLst>
                <a:ext uri="{63B3BB69-23CF-44E3-9099-C40C66FF867C}">
                  <a14:compatExt spid="_x0000_s122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A M B I E N T A 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4</xdr:row>
          <xdr:rowOff>47625</xdr:rowOff>
        </xdr:from>
        <xdr:to>
          <xdr:col>9</xdr:col>
          <xdr:colOff>1990725</xdr:colOff>
          <xdr:row>4</xdr:row>
          <xdr:rowOff>314325</xdr:rowOff>
        </xdr:to>
        <xdr:sp macro="" textlink="">
          <xdr:nvSpPr>
            <xdr:cNvPr id="12291" name="Check Box 3" hidden="1">
              <a:extLst>
                <a:ext uri="{63B3BB69-23CF-44E3-9099-C40C66FF867C}">
                  <a14:compatExt spid="_x0000_s1229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GS-SST</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95250</xdr:colOff>
      <xdr:row>1</xdr:row>
      <xdr:rowOff>95250</xdr:rowOff>
    </xdr:from>
    <xdr:to>
      <xdr:col>2</xdr:col>
      <xdr:colOff>3605894</xdr:colOff>
      <xdr:row>3</xdr:row>
      <xdr:rowOff>161925</xdr:rowOff>
    </xdr:to>
    <xdr:pic>
      <xdr:nvPicPr>
        <xdr:cNvPr id="2" name="2 Imagen" descr="Logo_Dispac_Color_VersionPreferida"/>
        <xdr:cNvPicPr>
          <a:picLocks noChangeAspect="1" noChangeArrowheads="1"/>
        </xdr:cNvPicPr>
      </xdr:nvPicPr>
      <xdr:blipFill>
        <a:blip xmlns:r="http://schemas.openxmlformats.org/officeDocument/2006/relationships" r:embed="rId1">
          <a:clrChange>
            <a:clrFrom>
              <a:srgbClr val="FCFCFC"/>
            </a:clrFrom>
            <a:clrTo>
              <a:srgbClr val="FCFCFC">
                <a:alpha val="0"/>
              </a:srgbClr>
            </a:clrTo>
          </a:clrChange>
          <a:extLst>
            <a:ext uri="{28A0092B-C50C-407E-A947-70E740481C1C}">
              <a14:useLocalDpi xmlns:a14="http://schemas.microsoft.com/office/drawing/2010/main" val="0"/>
            </a:ext>
          </a:extLst>
        </a:blip>
        <a:srcRect/>
        <a:stretch>
          <a:fillRect/>
        </a:stretch>
      </xdr:blipFill>
      <xdr:spPr bwMode="auto">
        <a:xfrm>
          <a:off x="142875" y="142875"/>
          <a:ext cx="4386944" cy="561975"/>
        </a:xfrm>
        <a:prstGeom prst="rect">
          <a:avLst/>
        </a:prstGeom>
        <a:noFill/>
        <a:ln>
          <a:noFill/>
        </a:ln>
        <a:extLst>
          <a:ext uri="{909E8E84-426E-40DD-AFC4-6F175D3DCCD1}">
            <a14:hiddenFill xmlns:a14="http://schemas.microsoft.com/office/drawing/2010/main">
              <a:solidFill>
                <a:srgbClr val="FCFCFC"/>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0</xdr:colOff>
          <xdr:row>4</xdr:row>
          <xdr:rowOff>0</xdr:rowOff>
        </xdr:from>
        <xdr:to>
          <xdr:col>6</xdr:col>
          <xdr:colOff>200025</xdr:colOff>
          <xdr:row>5</xdr:row>
          <xdr:rowOff>38100</xdr:rowOff>
        </xdr:to>
        <xdr:sp macro="" textlink="">
          <xdr:nvSpPr>
            <xdr:cNvPr id="10241" name="Check Box 1" hidden="1">
              <a:extLst>
                <a:ext uri="{63B3BB69-23CF-44E3-9099-C40C66FF867C}">
                  <a14:compatExt spid="_x0000_s1024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C A L I D A 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3</xdr:row>
          <xdr:rowOff>219075</xdr:rowOff>
        </xdr:from>
        <xdr:to>
          <xdr:col>9</xdr:col>
          <xdr:colOff>180975</xdr:colOff>
          <xdr:row>5</xdr:row>
          <xdr:rowOff>28575</xdr:rowOff>
        </xdr:to>
        <xdr:sp macro="" textlink="">
          <xdr:nvSpPr>
            <xdr:cNvPr id="10242" name="Check Box 2" hidden="1">
              <a:extLst>
                <a:ext uri="{63B3BB69-23CF-44E3-9099-C40C66FF867C}">
                  <a14:compatExt spid="_x0000_s1024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A M B I E N T A 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561975</xdr:colOff>
          <xdr:row>4</xdr:row>
          <xdr:rowOff>85725</xdr:rowOff>
        </xdr:from>
        <xdr:to>
          <xdr:col>9</xdr:col>
          <xdr:colOff>1933575</xdr:colOff>
          <xdr:row>4</xdr:row>
          <xdr:rowOff>342900</xdr:rowOff>
        </xdr:to>
        <xdr:sp macro="" textlink="">
          <xdr:nvSpPr>
            <xdr:cNvPr id="10243" name="Check Box 3" hidden="1">
              <a:extLst>
                <a:ext uri="{63B3BB69-23CF-44E3-9099-C40C66FF867C}">
                  <a14:compatExt spid="_x0000_s102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GS-SST</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85726</xdr:colOff>
      <xdr:row>0</xdr:row>
      <xdr:rowOff>9525</xdr:rowOff>
    </xdr:from>
    <xdr:to>
      <xdr:col>1</xdr:col>
      <xdr:colOff>642358</xdr:colOff>
      <xdr:row>2</xdr:row>
      <xdr:rowOff>119021</xdr:rowOff>
    </xdr:to>
    <xdr:pic>
      <xdr:nvPicPr>
        <xdr:cNvPr id="2" name="2 Imagen" descr="Logo_Dispac_Color_VersionPreferida"/>
        <xdr:cNvPicPr>
          <a:picLocks noChangeAspect="1" noChangeArrowheads="1"/>
        </xdr:cNvPicPr>
      </xdr:nvPicPr>
      <xdr:blipFill>
        <a:blip xmlns:r="http://schemas.openxmlformats.org/officeDocument/2006/relationships" r:embed="rId1" cstate="print">
          <a:clrChange>
            <a:clrFrom>
              <a:srgbClr val="FCFCFC"/>
            </a:clrFrom>
            <a:clrTo>
              <a:srgbClr val="FCFCFC">
                <a:alpha val="0"/>
              </a:srgbClr>
            </a:clrTo>
          </a:clrChange>
          <a:extLst>
            <a:ext uri="{28A0092B-C50C-407E-A947-70E740481C1C}">
              <a14:useLocalDpi xmlns:a14="http://schemas.microsoft.com/office/drawing/2010/main" val="0"/>
            </a:ext>
          </a:extLst>
        </a:blip>
        <a:srcRect/>
        <a:stretch>
          <a:fillRect/>
        </a:stretch>
      </xdr:blipFill>
      <xdr:spPr bwMode="auto">
        <a:xfrm>
          <a:off x="85726" y="9525"/>
          <a:ext cx="1375782" cy="433346"/>
        </a:xfrm>
        <a:prstGeom prst="rect">
          <a:avLst/>
        </a:prstGeom>
        <a:noFill/>
        <a:ln>
          <a:noFill/>
        </a:ln>
        <a:extLst>
          <a:ext uri="{909E8E84-426E-40DD-AFC4-6F175D3DCCD1}">
            <a14:hiddenFill xmlns:a14="http://schemas.microsoft.com/office/drawing/2010/main">
              <a:solidFill>
                <a:srgbClr val="FCFCFC"/>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garrido/Desktop/F10-12-01%20Matriz%20Identificacion%20y%20Evaluacion%20Riesgos%20(V14)%20AMB.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Desktop/CONTEXTO%20DOC%20ACTUALIZADOS/F10-12-01%20Matriz%20de%20Identificacion%20y%20Evaluacion%20de%20Riesgos%20(V6)%20-%20Ajust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POLOGÍA"/>
      <sheetName val="Calidad"/>
      <sheetName val="Ambiental"/>
      <sheetName val="GS-SST"/>
      <sheetName val="Control de Cambios"/>
      <sheetName val="Parametros"/>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etr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9"/>
  <sheetViews>
    <sheetView topLeftCell="A4" workbookViewId="0">
      <selection activeCell="B7" sqref="B7"/>
    </sheetView>
  </sheetViews>
  <sheetFormatPr baseColWidth="10" defaultColWidth="9.140625" defaultRowHeight="30" customHeight="1"/>
  <cols>
    <col min="1" max="1" width="26.140625" customWidth="1"/>
    <col min="2" max="2" width="15.42578125" customWidth="1"/>
    <col min="3" max="3" width="14.42578125" customWidth="1"/>
    <col min="4" max="4" width="16" customWidth="1"/>
  </cols>
  <sheetData>
    <row r="1" spans="2:4" ht="44.25" customHeight="1">
      <c r="C1" s="4" t="s">
        <v>23</v>
      </c>
      <c r="D1" s="4" t="s">
        <v>24</v>
      </c>
    </row>
    <row r="2" spans="2:4" ht="46.5" customHeight="1">
      <c r="C2" s="4" t="s">
        <v>25</v>
      </c>
      <c r="D2" s="4" t="s">
        <v>26</v>
      </c>
    </row>
    <row r="3" spans="2:4" ht="45.75" customHeight="1">
      <c r="C3" s="4" t="s">
        <v>27</v>
      </c>
      <c r="D3" s="4" t="s">
        <v>28</v>
      </c>
    </row>
    <row r="4" spans="2:4" ht="60.75" customHeight="1">
      <c r="C4" s="4" t="s">
        <v>29</v>
      </c>
      <c r="D4" s="4" t="s">
        <v>30</v>
      </c>
    </row>
    <row r="5" spans="2:4" ht="79.5" customHeight="1">
      <c r="C5" s="5" t="s">
        <v>31</v>
      </c>
      <c r="D5" s="5" t="s">
        <v>32</v>
      </c>
    </row>
    <row r="7" spans="2:4" ht="30" customHeight="1">
      <c r="B7" s="66" t="s">
        <v>119</v>
      </c>
    </row>
    <row r="9" spans="2:4" ht="63" customHeight="1"/>
  </sheetData>
  <pageMargins left="1" right="1" top="1" bottom="1" header="0" footer="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39997558519241921"/>
    <pageSetUpPr fitToPage="1"/>
  </sheetPr>
  <dimension ref="A1:BE310"/>
  <sheetViews>
    <sheetView showGridLines="0" tabSelected="1" topLeftCell="A7" zoomScale="70" zoomScaleNormal="70" zoomScaleSheetLayoutView="70" zoomScalePageLayoutView="110" workbookViewId="0">
      <pane xSplit="2" ySplit="3" topLeftCell="S145" activePane="bottomRight" state="frozen"/>
      <selection activeCell="A7" sqref="A7"/>
      <selection pane="topRight" activeCell="C7" sqref="C7"/>
      <selection pane="bottomLeft" activeCell="A10" sqref="A10"/>
      <selection pane="bottomRight" activeCell="V152" sqref="V152"/>
    </sheetView>
  </sheetViews>
  <sheetFormatPr baseColWidth="10" defaultColWidth="10.85546875" defaultRowHeight="12.75"/>
  <cols>
    <col min="1" max="1" width="0.7109375" style="1" customWidth="1"/>
    <col min="2" max="2" width="13.140625" style="1" customWidth="1"/>
    <col min="3" max="3" width="56.140625" style="1" customWidth="1"/>
    <col min="4" max="6" width="5.85546875" style="3" customWidth="1"/>
    <col min="7" max="7" width="5.28515625" style="3" customWidth="1"/>
    <col min="8" max="9" width="5.140625" style="3" customWidth="1"/>
    <col min="10" max="10" width="56.7109375" style="1" customWidth="1"/>
    <col min="11" max="11" width="58.7109375" style="1" customWidth="1"/>
    <col min="12" max="12" width="1.28515625" style="54" customWidth="1"/>
    <col min="13" max="13" width="6.7109375" style="1" customWidth="1"/>
    <col min="14" max="14" width="14.42578125" style="1" customWidth="1"/>
    <col min="15" max="15" width="6.7109375" style="1" customWidth="1"/>
    <col min="16" max="16" width="14.7109375" style="1" customWidth="1"/>
    <col min="17" max="17" width="17.7109375" style="1" customWidth="1"/>
    <col min="18" max="18" width="6.7109375" style="1" customWidth="1"/>
    <col min="19" max="19" width="17.7109375" style="1" customWidth="1"/>
    <col min="20" max="20" width="2.42578125" style="54" customWidth="1"/>
    <col min="21" max="21" width="56.85546875" style="1" customWidth="1"/>
    <col min="22" max="22" width="17.7109375" style="1" customWidth="1"/>
    <col min="23" max="23" width="20.42578125" style="1" customWidth="1"/>
    <col min="24" max="24" width="5.85546875" style="1" customWidth="1"/>
    <col min="25" max="25" width="6.28515625" style="1" customWidth="1"/>
    <col min="26" max="26" width="5.85546875" style="1" customWidth="1"/>
    <col min="27" max="29" width="6" style="1" customWidth="1"/>
    <col min="30" max="32" width="5.85546875" style="1" customWidth="1"/>
    <col min="33" max="35" width="7.140625" style="1" customWidth="1"/>
    <col min="36" max="36" width="11.28515625" style="1" customWidth="1"/>
    <col min="37" max="37" width="16.42578125" style="1" customWidth="1"/>
    <col min="38" max="38" width="10.28515625" style="1" customWidth="1"/>
    <col min="39" max="39" width="12.140625" style="1" customWidth="1"/>
    <col min="40" max="40" width="10.28515625" style="1" customWidth="1"/>
    <col min="41" max="41" width="12.7109375" style="1" customWidth="1"/>
    <col min="42" max="42" width="1.28515625" style="54" customWidth="1"/>
    <col min="43" max="43" width="6.7109375" style="3" customWidth="1"/>
    <col min="44" max="44" width="17.7109375" style="1" customWidth="1"/>
    <col min="45" max="45" width="6.85546875" style="53" customWidth="1"/>
    <col min="46" max="46" width="17.7109375" style="3" customWidth="1"/>
    <col min="47" max="47" width="20" style="1" customWidth="1"/>
    <col min="48" max="48" width="6.7109375" style="3" customWidth="1"/>
    <col min="49" max="49" width="18.28515625" style="3" customWidth="1"/>
    <col min="50" max="50" width="37.42578125" style="1" customWidth="1"/>
    <col min="51" max="51" width="1.28515625" style="54" customWidth="1"/>
    <col min="52" max="52" width="68.85546875" style="52" customWidth="1"/>
    <col min="53" max="53" width="26.85546875" style="1" customWidth="1"/>
    <col min="54" max="54" width="20.42578125" style="53" customWidth="1"/>
    <col min="55" max="16384" width="10.85546875" style="1"/>
  </cols>
  <sheetData>
    <row r="1" spans="2:54" ht="3.75" customHeight="1"/>
    <row r="2" spans="2:54" ht="19.5" customHeight="1">
      <c r="B2" s="473"/>
      <c r="C2" s="473"/>
      <c r="D2" s="530" t="s">
        <v>0</v>
      </c>
      <c r="E2" s="530"/>
      <c r="F2" s="530"/>
      <c r="G2" s="530"/>
      <c r="H2" s="530"/>
      <c r="I2" s="530"/>
      <c r="J2" s="530"/>
      <c r="K2" s="530"/>
      <c r="L2" s="530"/>
      <c r="M2" s="530"/>
      <c r="N2" s="530"/>
      <c r="O2" s="530"/>
      <c r="P2" s="530"/>
      <c r="Q2" s="530"/>
      <c r="R2" s="530"/>
      <c r="S2" s="530"/>
      <c r="T2" s="530"/>
      <c r="U2" s="530"/>
      <c r="V2" s="530"/>
      <c r="W2" s="530"/>
      <c r="X2" s="530"/>
      <c r="Y2" s="530"/>
      <c r="Z2" s="530"/>
      <c r="AA2" s="530"/>
      <c r="AB2" s="530"/>
      <c r="AC2" s="530"/>
      <c r="AD2" s="530"/>
      <c r="AE2" s="530"/>
      <c r="AF2" s="530"/>
      <c r="AG2" s="530"/>
      <c r="AH2" s="530"/>
      <c r="AI2" s="530"/>
      <c r="AJ2" s="530"/>
      <c r="AK2" s="530"/>
      <c r="AL2" s="530"/>
      <c r="AM2" s="530"/>
      <c r="AN2" s="530"/>
      <c r="AO2" s="530"/>
      <c r="AP2" s="530"/>
      <c r="AQ2" s="530"/>
      <c r="AR2" s="530"/>
      <c r="AS2" s="530"/>
      <c r="AT2" s="530"/>
      <c r="AU2" s="530"/>
      <c r="AV2" s="530"/>
      <c r="AW2" s="530"/>
      <c r="AX2" s="530"/>
      <c r="AY2" s="530"/>
      <c r="AZ2" s="530"/>
      <c r="BA2" s="2" t="s">
        <v>1</v>
      </c>
      <c r="BB2" s="2" t="s">
        <v>2</v>
      </c>
    </row>
    <row r="3" spans="2:54" ht="19.5" customHeight="1">
      <c r="B3" s="473"/>
      <c r="C3" s="473"/>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c r="AJ3" s="530"/>
      <c r="AK3" s="530"/>
      <c r="AL3" s="530"/>
      <c r="AM3" s="530"/>
      <c r="AN3" s="530"/>
      <c r="AO3" s="530"/>
      <c r="AP3" s="530"/>
      <c r="AQ3" s="530"/>
      <c r="AR3" s="530"/>
      <c r="AS3" s="530"/>
      <c r="AT3" s="530"/>
      <c r="AU3" s="530"/>
      <c r="AV3" s="530"/>
      <c r="AW3" s="530"/>
      <c r="AX3" s="530"/>
      <c r="AY3" s="530"/>
      <c r="AZ3" s="530"/>
      <c r="BA3" s="36" t="s">
        <v>3</v>
      </c>
      <c r="BB3" s="228" t="s">
        <v>912</v>
      </c>
    </row>
    <row r="4" spans="2:54" ht="19.5" customHeight="1">
      <c r="B4" s="473"/>
      <c r="C4" s="473"/>
      <c r="D4" s="530"/>
      <c r="E4" s="530"/>
      <c r="F4" s="530"/>
      <c r="G4" s="530"/>
      <c r="H4" s="530"/>
      <c r="I4" s="530"/>
      <c r="J4" s="530"/>
      <c r="K4" s="530"/>
      <c r="L4" s="530"/>
      <c r="M4" s="530"/>
      <c r="N4" s="530"/>
      <c r="O4" s="530"/>
      <c r="P4" s="530"/>
      <c r="Q4" s="530"/>
      <c r="R4" s="530"/>
      <c r="S4" s="530"/>
      <c r="T4" s="530"/>
      <c r="U4" s="530"/>
      <c r="V4" s="530"/>
      <c r="W4" s="530"/>
      <c r="X4" s="530"/>
      <c r="Y4" s="530"/>
      <c r="Z4" s="530"/>
      <c r="AA4" s="530"/>
      <c r="AB4" s="530"/>
      <c r="AC4" s="530"/>
      <c r="AD4" s="530"/>
      <c r="AE4" s="530"/>
      <c r="AF4" s="530"/>
      <c r="AG4" s="530"/>
      <c r="AH4" s="530"/>
      <c r="AI4" s="530"/>
      <c r="AJ4" s="530"/>
      <c r="AK4" s="530"/>
      <c r="AL4" s="530"/>
      <c r="AM4" s="530"/>
      <c r="AN4" s="530"/>
      <c r="AO4" s="530"/>
      <c r="AP4" s="530"/>
      <c r="AQ4" s="530"/>
      <c r="AR4" s="530"/>
      <c r="AS4" s="530"/>
      <c r="AT4" s="530"/>
      <c r="AU4" s="530"/>
      <c r="AV4" s="530"/>
      <c r="AW4" s="530"/>
      <c r="AX4" s="530"/>
      <c r="AY4" s="530"/>
      <c r="AZ4" s="530"/>
      <c r="BA4" s="36" t="s">
        <v>4</v>
      </c>
      <c r="BB4" s="8">
        <v>43171</v>
      </c>
    </row>
    <row r="5" spans="2:54" ht="30.75" customHeight="1">
      <c r="B5" s="548" t="s">
        <v>678</v>
      </c>
      <c r="C5" s="549"/>
      <c r="D5" s="465"/>
      <c r="E5" s="465"/>
      <c r="F5" s="465"/>
      <c r="G5" s="465"/>
      <c r="H5" s="465"/>
      <c r="I5" s="465"/>
      <c r="J5" s="465"/>
      <c r="K5" s="465"/>
      <c r="L5" s="220"/>
      <c r="M5" s="221"/>
      <c r="N5" s="221"/>
      <c r="O5" s="221"/>
      <c r="P5" s="221"/>
      <c r="Q5" s="221"/>
      <c r="R5" s="221"/>
      <c r="S5" s="221"/>
      <c r="T5" s="220"/>
      <c r="U5" s="221"/>
      <c r="V5" s="221"/>
      <c r="W5" s="221"/>
      <c r="X5" s="221"/>
      <c r="Y5" s="221"/>
      <c r="Z5" s="221"/>
      <c r="AA5" s="221"/>
      <c r="AB5" s="221"/>
      <c r="AC5" s="221"/>
      <c r="AD5" s="221"/>
      <c r="AE5" s="221"/>
      <c r="AF5" s="221"/>
      <c r="AG5" s="221"/>
      <c r="AH5" s="221"/>
      <c r="AI5" s="221"/>
      <c r="AJ5" s="221"/>
      <c r="AK5" s="221"/>
      <c r="AL5" s="221"/>
      <c r="AM5" s="221"/>
      <c r="AN5" s="221"/>
      <c r="AO5" s="221"/>
      <c r="AP5" s="220"/>
      <c r="AQ5" s="221"/>
      <c r="AR5" s="221"/>
      <c r="AS5" s="221"/>
      <c r="AT5" s="221"/>
      <c r="AU5" s="221"/>
      <c r="AV5" s="221"/>
      <c r="AW5" s="221"/>
      <c r="AX5" s="221"/>
      <c r="AY5" s="220"/>
      <c r="AZ5" s="222"/>
      <c r="BA5" s="223"/>
      <c r="BB5" s="224"/>
    </row>
    <row r="6" spans="2:54" ht="21" customHeight="1">
      <c r="B6" s="518" t="s">
        <v>5</v>
      </c>
      <c r="C6" s="531"/>
      <c r="D6" s="531"/>
      <c r="E6" s="531"/>
      <c r="F6" s="531"/>
      <c r="G6" s="531"/>
      <c r="H6" s="531"/>
      <c r="I6" s="531"/>
      <c r="J6" s="531"/>
      <c r="K6" s="519"/>
      <c r="L6" s="56"/>
      <c r="M6" s="523" t="s">
        <v>95</v>
      </c>
      <c r="N6" s="523"/>
      <c r="O6" s="523"/>
      <c r="P6" s="523"/>
      <c r="Q6" s="523"/>
      <c r="R6" s="523"/>
      <c r="S6" s="523"/>
      <c r="T6" s="56"/>
      <c r="U6" s="523" t="s">
        <v>102</v>
      </c>
      <c r="V6" s="523"/>
      <c r="W6" s="523"/>
      <c r="X6" s="523"/>
      <c r="Y6" s="523"/>
      <c r="Z6" s="523"/>
      <c r="AA6" s="523"/>
      <c r="AB6" s="523"/>
      <c r="AC6" s="523"/>
      <c r="AD6" s="523"/>
      <c r="AE6" s="523"/>
      <c r="AF6" s="523"/>
      <c r="AG6" s="523"/>
      <c r="AH6" s="523"/>
      <c r="AI6" s="523"/>
      <c r="AJ6" s="523"/>
      <c r="AK6" s="523"/>
      <c r="AL6" s="523"/>
      <c r="AM6" s="523"/>
      <c r="AN6" s="523"/>
      <c r="AO6" s="523"/>
      <c r="AP6" s="56"/>
      <c r="AQ6" s="523" t="s">
        <v>103</v>
      </c>
      <c r="AR6" s="523"/>
      <c r="AS6" s="523"/>
      <c r="AT6" s="523"/>
      <c r="AU6" s="523"/>
      <c r="AV6" s="523"/>
      <c r="AW6" s="523"/>
      <c r="AX6" s="522" t="s">
        <v>8</v>
      </c>
      <c r="AY6" s="56"/>
      <c r="AZ6" s="523" t="s">
        <v>104</v>
      </c>
      <c r="BA6" s="523"/>
      <c r="BB6" s="523"/>
    </row>
    <row r="7" spans="2:54" ht="34.5" customHeight="1">
      <c r="B7" s="533" t="s">
        <v>9</v>
      </c>
      <c r="C7" s="533" t="s">
        <v>10</v>
      </c>
      <c r="D7" s="532" t="s">
        <v>11</v>
      </c>
      <c r="E7" s="532"/>
      <c r="F7" s="532"/>
      <c r="G7" s="532"/>
      <c r="H7" s="532"/>
      <c r="I7" s="532"/>
      <c r="J7" s="533" t="s">
        <v>12</v>
      </c>
      <c r="K7" s="533" t="s">
        <v>6</v>
      </c>
      <c r="L7" s="56"/>
      <c r="M7" s="532" t="s">
        <v>13</v>
      </c>
      <c r="N7" s="532"/>
      <c r="O7" s="532" t="s">
        <v>14</v>
      </c>
      <c r="P7" s="532"/>
      <c r="Q7" s="532"/>
      <c r="R7" s="532" t="s">
        <v>105</v>
      </c>
      <c r="S7" s="532"/>
      <c r="T7" s="56"/>
      <c r="U7" s="522" t="s">
        <v>118</v>
      </c>
      <c r="V7" s="522" t="s">
        <v>96</v>
      </c>
      <c r="W7" s="522" t="s">
        <v>7</v>
      </c>
      <c r="X7" s="541" t="s">
        <v>101</v>
      </c>
      <c r="Y7" s="541"/>
      <c r="Z7" s="541"/>
      <c r="AA7" s="536" t="s">
        <v>139</v>
      </c>
      <c r="AB7" s="537"/>
      <c r="AC7" s="538"/>
      <c r="AD7" s="541" t="s">
        <v>97</v>
      </c>
      <c r="AE7" s="541"/>
      <c r="AF7" s="541"/>
      <c r="AG7" s="541" t="s">
        <v>182</v>
      </c>
      <c r="AH7" s="541"/>
      <c r="AI7" s="541"/>
      <c r="AJ7" s="516" t="s">
        <v>138</v>
      </c>
      <c r="AK7" s="517"/>
      <c r="AL7" s="542" t="s">
        <v>179</v>
      </c>
      <c r="AM7" s="543"/>
      <c r="AN7" s="542" t="s">
        <v>180</v>
      </c>
      <c r="AO7" s="543"/>
      <c r="AP7" s="56"/>
      <c r="AQ7" s="532" t="s">
        <v>13</v>
      </c>
      <c r="AR7" s="532"/>
      <c r="AS7" s="532" t="s">
        <v>14</v>
      </c>
      <c r="AT7" s="532"/>
      <c r="AU7" s="532"/>
      <c r="AV7" s="532" t="s">
        <v>106</v>
      </c>
      <c r="AW7" s="532"/>
      <c r="AX7" s="522"/>
      <c r="AY7" s="56"/>
      <c r="AZ7" s="532"/>
      <c r="BA7" s="532"/>
      <c r="BB7" s="532"/>
    </row>
    <row r="8" spans="2:54" ht="127.5" customHeight="1">
      <c r="B8" s="522"/>
      <c r="C8" s="522"/>
      <c r="D8" s="534" t="s">
        <v>16</v>
      </c>
      <c r="E8" s="534" t="s">
        <v>17</v>
      </c>
      <c r="F8" s="534" t="s">
        <v>18</v>
      </c>
      <c r="G8" s="534" t="s">
        <v>317</v>
      </c>
      <c r="H8" s="534" t="s">
        <v>764</v>
      </c>
      <c r="I8" s="534" t="s">
        <v>763</v>
      </c>
      <c r="J8" s="522"/>
      <c r="K8" s="522"/>
      <c r="L8" s="56"/>
      <c r="M8" s="520" t="s">
        <v>19</v>
      </c>
      <c r="N8" s="520" t="s">
        <v>20</v>
      </c>
      <c r="O8" s="520" t="s">
        <v>19</v>
      </c>
      <c r="P8" s="520" t="s">
        <v>20</v>
      </c>
      <c r="Q8" s="520" t="s">
        <v>21</v>
      </c>
      <c r="R8" s="520" t="s">
        <v>19</v>
      </c>
      <c r="S8" s="520" t="s">
        <v>22</v>
      </c>
      <c r="T8" s="29"/>
      <c r="U8" s="522"/>
      <c r="V8" s="522"/>
      <c r="W8" s="522"/>
      <c r="X8" s="64" t="s">
        <v>196</v>
      </c>
      <c r="Y8" s="64" t="s">
        <v>114</v>
      </c>
      <c r="Z8" s="64" t="s">
        <v>111</v>
      </c>
      <c r="AA8" s="64" t="s">
        <v>142</v>
      </c>
      <c r="AB8" s="64" t="s">
        <v>141</v>
      </c>
      <c r="AC8" s="64" t="s">
        <v>140</v>
      </c>
      <c r="AD8" s="64" t="s">
        <v>178</v>
      </c>
      <c r="AE8" s="64" t="s">
        <v>112</v>
      </c>
      <c r="AF8" s="62" t="s">
        <v>98</v>
      </c>
      <c r="AG8" s="64" t="s">
        <v>99</v>
      </c>
      <c r="AH8" s="64" t="s">
        <v>113</v>
      </c>
      <c r="AI8" s="64" t="s">
        <v>100</v>
      </c>
      <c r="AJ8" s="518"/>
      <c r="AK8" s="519"/>
      <c r="AL8" s="516"/>
      <c r="AM8" s="517"/>
      <c r="AN8" s="518"/>
      <c r="AO8" s="519"/>
      <c r="AP8" s="58"/>
      <c r="AQ8" s="539" t="s">
        <v>19</v>
      </c>
      <c r="AR8" s="520" t="s">
        <v>20</v>
      </c>
      <c r="AS8" s="539" t="s">
        <v>19</v>
      </c>
      <c r="AT8" s="520" t="s">
        <v>20</v>
      </c>
      <c r="AU8" s="520" t="s">
        <v>21</v>
      </c>
      <c r="AV8" s="539" t="s">
        <v>19</v>
      </c>
      <c r="AW8" s="520" t="s">
        <v>22</v>
      </c>
      <c r="AX8" s="522"/>
      <c r="AY8" s="56"/>
      <c r="AZ8" s="533" t="s">
        <v>93</v>
      </c>
      <c r="BA8" s="533" t="s">
        <v>298</v>
      </c>
      <c r="BB8" s="547" t="s">
        <v>94</v>
      </c>
    </row>
    <row r="9" spans="2:54" ht="21" customHeight="1">
      <c r="B9" s="523"/>
      <c r="C9" s="523"/>
      <c r="D9" s="535"/>
      <c r="E9" s="535"/>
      <c r="F9" s="535"/>
      <c r="G9" s="535"/>
      <c r="H9" s="535"/>
      <c r="I9" s="535"/>
      <c r="J9" s="523"/>
      <c r="K9" s="523"/>
      <c r="L9" s="56"/>
      <c r="M9" s="521"/>
      <c r="N9" s="521"/>
      <c r="O9" s="521"/>
      <c r="P9" s="521"/>
      <c r="Q9" s="521"/>
      <c r="R9" s="521"/>
      <c r="S9" s="521"/>
      <c r="T9" s="29"/>
      <c r="U9" s="523"/>
      <c r="V9" s="523"/>
      <c r="W9" s="523"/>
      <c r="X9" s="55">
        <v>0</v>
      </c>
      <c r="Y9" s="55">
        <v>1</v>
      </c>
      <c r="Z9" s="55">
        <v>2</v>
      </c>
      <c r="AA9" s="55">
        <v>1</v>
      </c>
      <c r="AB9" s="55">
        <v>1</v>
      </c>
      <c r="AC9" s="55">
        <v>2</v>
      </c>
      <c r="AD9" s="55">
        <v>0</v>
      </c>
      <c r="AE9" s="55">
        <v>1</v>
      </c>
      <c r="AF9" s="55">
        <v>2</v>
      </c>
      <c r="AG9" s="55">
        <v>0</v>
      </c>
      <c r="AH9" s="55">
        <v>1</v>
      </c>
      <c r="AI9" s="55">
        <v>2</v>
      </c>
      <c r="AJ9" s="35" t="s">
        <v>181</v>
      </c>
      <c r="AK9" s="55" t="s">
        <v>20</v>
      </c>
      <c r="AL9" s="35" t="s">
        <v>181</v>
      </c>
      <c r="AM9" s="35" t="s">
        <v>191</v>
      </c>
      <c r="AN9" s="35" t="s">
        <v>181</v>
      </c>
      <c r="AO9" s="35" t="s">
        <v>191</v>
      </c>
      <c r="AP9" s="58"/>
      <c r="AQ9" s="540"/>
      <c r="AR9" s="521"/>
      <c r="AS9" s="540"/>
      <c r="AT9" s="521"/>
      <c r="AU9" s="521"/>
      <c r="AV9" s="540"/>
      <c r="AW9" s="521"/>
      <c r="AX9" s="523"/>
      <c r="AY9" s="56"/>
      <c r="AZ9" s="523"/>
      <c r="BA9" s="546"/>
      <c r="BB9" s="546"/>
    </row>
    <row r="10" spans="2:54" ht="47.25" customHeight="1">
      <c r="B10" s="557" t="s">
        <v>190</v>
      </c>
      <c r="C10" s="61" t="s">
        <v>192</v>
      </c>
      <c r="D10" s="46" t="s">
        <v>119</v>
      </c>
      <c r="E10" s="316" t="s">
        <v>119</v>
      </c>
      <c r="F10" s="46"/>
      <c r="G10" s="46"/>
      <c r="H10" s="316"/>
      <c r="I10" s="316"/>
      <c r="J10" s="61" t="s">
        <v>219</v>
      </c>
      <c r="K10" s="47" t="s">
        <v>108</v>
      </c>
      <c r="L10" s="57"/>
      <c r="M10" s="312">
        <v>4</v>
      </c>
      <c r="N10" s="312" t="str">
        <f t="shared" ref="N10" si="0">IF(M10=5,"Esperada",IF(M10=4,"Alta",IF(M10=3,"Media",IF(M10=2,"Baja",IF(M10=1,"Remota","0")))))</f>
        <v>Alta</v>
      </c>
      <c r="O10" s="63">
        <v>5</v>
      </c>
      <c r="P10" s="312" t="str">
        <f>IF(O10=5,"Significativo",IF(O10=4,"Alto",IF(O10=3,"Medio",IF(O10=2,"Bajo",IF(O10=1,"No Significativo","0")))))</f>
        <v>Significativo</v>
      </c>
      <c r="Q10" s="312" t="s">
        <v>45</v>
      </c>
      <c r="R10" s="312">
        <f>O10*M10</f>
        <v>20</v>
      </c>
      <c r="S10" s="318" t="str">
        <f>IF(R10=1,"Bajo",IF(R10=2,"Bajo",IF(R10=3,"Bajo",IF(R10=4,"Bajo",IF(R10=5,"Medio",IF(R10=6,"Medio",IF(R10=8,"Medio",IF(R10=9,"Medio",IF(R10=10,"Medio",IF(R10=12,"Medio",IF(R10=15,"Alto",IF(R10=16,"Alto",IF(R10=20,"Alto",IF(R10=25,"Alto","0"))))))))))))))</f>
        <v>Alto</v>
      </c>
      <c r="T10" s="57"/>
      <c r="U10" s="47" t="str">
        <f>+K10</f>
        <v>Auditorias de control interno</v>
      </c>
      <c r="V10" s="312" t="s">
        <v>109</v>
      </c>
      <c r="W10" s="63" t="s">
        <v>110</v>
      </c>
      <c r="X10" s="448">
        <v>2</v>
      </c>
      <c r="Y10" s="449"/>
      <c r="Z10" s="450"/>
      <c r="AA10" s="448">
        <v>1</v>
      </c>
      <c r="AB10" s="449"/>
      <c r="AC10" s="450"/>
      <c r="AD10" s="448">
        <v>2</v>
      </c>
      <c r="AE10" s="449"/>
      <c r="AF10" s="450"/>
      <c r="AG10" s="448">
        <v>2</v>
      </c>
      <c r="AH10" s="449"/>
      <c r="AI10" s="450"/>
      <c r="AJ10" s="69">
        <f>((X10/2)+(AA10/2)+(AD10/2)+(AG10/2))/4</f>
        <v>0.875</v>
      </c>
      <c r="AK10" s="69" t="str">
        <f>IF(AND(AJ10&gt;=0%,AJ10&lt;40%),"No Efectivo",IF(AND(AJ10&gt;=41%,AJ10&lt;60%),"Poco Efectivo",IF(AND(AJ10&gt;=61%,AJ10&lt;80%),"Medianamente Efectivo",IF(AND(AJ10&gt;=81%,AJ10&lt;90%),"Efectivo", IF(AND(AJ10&gt;=91%,AJ10&lt;=100%),"Altamente Efectivo")))))</f>
        <v>Efectivo</v>
      </c>
      <c r="AL10" s="69">
        <v>0</v>
      </c>
      <c r="AM10" s="69" t="str">
        <f>IF(AND(AL10&gt;=0%,AL10&lt;40%),"0% ",IF(AND(AL10&gt;=41%,AL10&lt;60%),"20%",IF(AND(AL10&gt;=61%,AL10&lt;80%),"40%",IF(AND(AL10&gt;=81%,AL10&lt;90%),"60%", IF(AND(AL10&gt;=91%,AL10&lt;=100%),"80","0%")))))</f>
        <v xml:space="preserve">0% </v>
      </c>
      <c r="AN10" s="69">
        <f>AVERAGE(AJ10)</f>
        <v>0.875</v>
      </c>
      <c r="AO10" s="69" t="str">
        <f>IF(AND(AN10&gt;=0%,AN10&lt;40%),"0% ",IF(AND(AN10&gt;=41%,AN10&lt;60%),"20%",IF(AND(AN10&gt;=61%,AN10&lt;80%),"40%",IF(AND(AN10&gt;=81%,AN10&lt;90%),"60%", IF(AND(AN10&gt;=91%,AN10&lt;=100%),"80","0%")))))</f>
        <v>60%</v>
      </c>
      <c r="AP10" s="57"/>
      <c r="AQ10" s="50">
        <f>M10-(M10*AL10)</f>
        <v>4</v>
      </c>
      <c r="AR10" s="50" t="str">
        <f>IF(AQ10=5,"Esperada",IF(AQ10=4,"Alta",IF(AQ10=3,"Media",IF(AQ10=2,"Baja",IF(AQ10=1,"Remota","Remota")))))</f>
        <v>Alta</v>
      </c>
      <c r="AS10" s="50">
        <f>O10-(O10*AO10)</f>
        <v>2</v>
      </c>
      <c r="AT10" s="49" t="str">
        <f>IF(AS10=5,"Significativo",IF(AS10=4,"Alto",IF(AS10=3,"Medio",IF(AS10=2,"Bajo",IF(AS10=1,"No Significativo","No Significativo")))))</f>
        <v>Bajo</v>
      </c>
      <c r="AU10" s="49" t="str">
        <f>Q10</f>
        <v>Legal y Regulatoria</v>
      </c>
      <c r="AV10" s="49">
        <f>AQ10*AS10</f>
        <v>8</v>
      </c>
      <c r="AW10" s="49" t="str">
        <f>IF(AV10=1,"Bajo",IF(AV10=2,"Bajo",IF(AV10=3,"Bajo",IF(AV10=4,"Bajo",IF(AV10=5,"Medio",IF(AV10=6,"Medio",IF(AV10=8,"Medio",IF(AV10=9,"Medio",IF(AV10=10,"Medio",IF(AV10=12,"Medio",IF(AV10=15,"Alto",IF(AV10=16,"Alto",IF(AV10=20,"Alto",IF(AV10=25,"Alto","Bajo"))))))))))))))</f>
        <v>Medio</v>
      </c>
      <c r="AX10" s="51" t="str">
        <f>IF(AV10=1," Aceptar el riesgo. No determinar acciones.",IF(AV10=2," Aceptar el riesgo. No determinar acciones.",IF(AV10=3," Aceptar el riesgo. No determinar acciones.",IF(AV10=4," Aceptar el riesgo. No determinar acciones.",IF(AV10=5," Evaluar a juicio de experto la nececidad de deterrminar acciones para prevenir su ocurrencia",IF(AV10=6," Evaluar a juicio de experto la nececidad de deterrminar acciones para prevenir su ocurrencia",IF(AV10=8," Evaluar a juicio de experto la nececidad de deterrminar acciones para prevenir su ocurrencia",IF(AV10=9," Evaluar a juicio de experto la nececidad de deterrminar acciones para prevenir su ocurrencia",IF(AV10=10," Evaluar a juicio de experto la nececidad de deterrminar acciones para prevenir su ocurrencia",IF(AV10=12," Evaluar a juicio de experto la nececidad de deterrminar acciones para prevenir su ocurrencia",IF(AV10=15," Deterrminar acciones para prevenir su ocurrencia, compartirla o eliminarla.",IF(AV10=16," Deterrminar acciones para prevenir su ocurrencia, compartirla o eliminarla.",IF(AV10=20," Deterrminar acciones para prevenir su ocurrencia, compartirla o eliminarla.",IF(AV10=25," Deterrminar acciones para prevenir su ocurrencia, compartirla o eliminarla."," Aceptar el riesgo. No determinar acciones."))))))))))))))</f>
        <v xml:space="preserve"> Evaluar a juicio de experto la nececidad de deterrminar acciones para prevenir su ocurrencia</v>
      </c>
      <c r="AY10" s="59"/>
      <c r="AZ10" s="93" t="s">
        <v>199</v>
      </c>
      <c r="BA10" s="93" t="s">
        <v>679</v>
      </c>
      <c r="BB10" s="7" t="s">
        <v>1128</v>
      </c>
    </row>
    <row r="11" spans="2:54" ht="28.5" customHeight="1">
      <c r="B11" s="558"/>
      <c r="C11" s="461" t="s">
        <v>184</v>
      </c>
      <c r="D11" s="460" t="s">
        <v>119</v>
      </c>
      <c r="E11" s="483"/>
      <c r="F11" s="460"/>
      <c r="G11" s="460"/>
      <c r="H11" s="460"/>
      <c r="I11" s="460"/>
      <c r="J11" s="461" t="s">
        <v>183</v>
      </c>
      <c r="K11" s="92" t="s">
        <v>185</v>
      </c>
      <c r="M11" s="446">
        <v>2</v>
      </c>
      <c r="N11" s="446" t="str">
        <f>IF(M11=5,"Esperada",IF(M11=4,"Alta",IF(M11=3,"Media",IF(M11=2,"Baja",IF(M11=1,"Remota","0")))))</f>
        <v>Baja</v>
      </c>
      <c r="O11" s="446">
        <v>5</v>
      </c>
      <c r="P11" s="446" t="str">
        <f>IF(O11=5,"Significativo",IF(O11=4,"Alto",IF(O11=3,"Medio",IF(O11=2,"Bajo",IF(O11=1,"No Significativo","0")))))</f>
        <v>Significativo</v>
      </c>
      <c r="Q11" s="446" t="s">
        <v>92</v>
      </c>
      <c r="R11" s="446">
        <f>O11*M11</f>
        <v>10</v>
      </c>
      <c r="S11" s="478" t="str">
        <f>IF(R11=1,"Bajo",IF(R11=2,"Bajo",IF(R11=3,"Bajo",IF(R11=4,"Bajo",IF(R11=5,"Medio",IF(R11=6,"Medio",IF(R11=8,"Medio",IF(R11=9,"Medio",IF(R11=10,"Medio",IF(R11=12,"Medio",IF(R11=15,"Alto",IF(R11=16,"Alto",IF(R11=20,"Alto",IF(R11=25,"Alto","0"))))))))))))))</f>
        <v>Medio</v>
      </c>
      <c r="U11" s="47" t="str">
        <f>+K11</f>
        <v>Seguimiento al avance de ejecucion de las acciones definidas en el plan estrategico.</v>
      </c>
      <c r="V11" s="312" t="s">
        <v>120</v>
      </c>
      <c r="W11" s="63" t="s">
        <v>110</v>
      </c>
      <c r="X11" s="448">
        <v>2</v>
      </c>
      <c r="Y11" s="449"/>
      <c r="Z11" s="450"/>
      <c r="AA11" s="448">
        <v>1</v>
      </c>
      <c r="AB11" s="449"/>
      <c r="AC11" s="450"/>
      <c r="AD11" s="448">
        <v>2</v>
      </c>
      <c r="AE11" s="449"/>
      <c r="AF11" s="450"/>
      <c r="AG11" s="448">
        <v>1</v>
      </c>
      <c r="AH11" s="449"/>
      <c r="AI11" s="450"/>
      <c r="AJ11" s="69">
        <f t="shared" ref="AJ11:AJ17" si="1">((X11/2)+(AA11/2)+(AD11/2)+(AG11/2))/4</f>
        <v>0.75</v>
      </c>
      <c r="AK11" s="69" t="str">
        <f>IF(AND(AJ11&gt;=0%,AJ11&lt;40%),"No Efectivo",IF(AND(AJ11&gt;=41%,AJ11&lt;60%),"Poco Efectivo",IF(AND(AJ11&gt;=61%,AJ11&lt;80%),"Medianamente Efectivo",IF(AND(AJ11&gt;=81%,AJ11&lt;90%),"Efectivo", IF(AND(AJ11&gt;=91%,AJ11&lt;=100%),"Altamente Efectivo")))))</f>
        <v>Medianamente Efectivo</v>
      </c>
      <c r="AL11" s="480">
        <f>AVERAGE(AJ11:AJ12)</f>
        <v>0.8125</v>
      </c>
      <c r="AM11" s="480" t="str">
        <f>IF(AND(AL11&gt;=0%,AL11&lt;40%),"0% ",IF(AND(AL11&gt;=41%,AL11&lt;60%),"20%",IF(AND(AL11&gt;=61%,AL11&lt;80%),"40%",IF(AND(AL11&gt;=81%,AL11&lt;90%),"60%", IF(AND(AL11&gt;=91%,AL11&lt;=100%),"80","0%")))))</f>
        <v>60%</v>
      </c>
      <c r="AN11" s="480">
        <v>0</v>
      </c>
      <c r="AO11" s="480" t="str">
        <f>IF(AND(AN11&gt;=0%,AN11&lt;40%),"0% ",IF(AND(AN11&gt;=41%,AN11&lt;60%),"20%",IF(AND(AN11&gt;=61%,AN11&lt;80%),"40%",IF(AND(AN11&gt;=81%,AN11&lt;90%),"60%", IF(AND(AN11&gt;=91%,AN11&lt;=100%),"80","0%")))))</f>
        <v xml:space="preserve">0% </v>
      </c>
      <c r="AQ11" s="528">
        <f>M11-(M11*AL11)</f>
        <v>0.375</v>
      </c>
      <c r="AR11" s="458" t="str">
        <f>IF(AQ11:AQ12=5,"Esperada",IF(AQ11:AQ12=4,"Alta",IF(AQ11:AQ12=3,"Media",IF(AQ11:AQ12=2,"Baja",IF(AQ11:AQ12=1,"Remota","Remota")))))</f>
        <v>Remota</v>
      </c>
      <c r="AS11" s="458">
        <f>O11-(O11*AO11)</f>
        <v>5</v>
      </c>
      <c r="AT11" s="474" t="str">
        <f>IF(AS11=5,"Significativo",IF(AS11=4,"Alto",IF(AS11=3,"Medio",IF(AS11=2,"Bajo",IF(AS11=1,"No Significativo","No Significativo")))))</f>
        <v>Significativo</v>
      </c>
      <c r="AU11" s="474" t="str">
        <f>Q11</f>
        <v>Operacional</v>
      </c>
      <c r="AV11" s="524">
        <f>AQ11*AS11</f>
        <v>1.875</v>
      </c>
      <c r="AW11" s="485" t="str">
        <f>IF(AV11=1,"Bajo",IF(AV11=2,"Bajo",IF(AV11=3,"Bajo",IF(AV11=4,"Bajo",IF(AV11=5,"Medio",IF(AV11=6,"Medio",IF(AV11=8,"Medio",IF(AV11=9,"Medio",IF(AV11=10,"Medio",IF(AV11=12,"Medio",IF(AV11=15,"Alto",IF(AV11=16,"Alto",IF(AV11=20,"Alto",IF(AV11=25,"Alto","Bajo"))))))))))))))</f>
        <v>Bajo</v>
      </c>
      <c r="AX11" s="495" t="str">
        <f>IF(AT11=1,"Aceptar el riesgo. No determinar acciones.",IF(AT11=2," Aceptar el riesgo. No determinar acciones.",IF(AT11=3," Aceptar el riesgo. No determinar acciones.",IF(AT11=4," Aceptar el riesgo. No determinar acciones.",IF(AT11=5," Evaluar a juicio de experto la nececidad de deterrminar acciones para prevenir su ocurrencia",IF(AT11=6," Evaluar a juicio de experto la nececidad de deterrminar acciones para prevenir su ocurrencia",IF(AT11=8," Evaluar a juicio de experto la nececidad de deterrminar acciones para prevenir su ocurrencia",IF(AT11=9," Evaluar a juicio de experto la nececidad de deterrminar acciones para prevenir su ocurrencia",IF(AT11=10," Evaluar a juicio de experto la nececidad de deterrminar acciones para prevenir su ocurrencia",IF(AT11=12," Evaluar a juicio de experto la nececidad de deterrminar acciones para prevenir su ocurrencia",IF(AT11=15," Deterrminar acciones para prevenir su ocurrencia, compartirla o eliminarla.",IF(AT11=16," Deterrminar acciones para prevenir su ocurrencia, compartirla o eliminarla.",IF(AT11=20," Deterrminar acciones para prevenir su ocurrencia, compartirla o eliminarla.",IF(AT11=25," Deterrminar acciones para prevenir su ocurrencia, compartirla o eliminarla."," Aceptar el riesgo. No determinar acciones."))))))))))))))</f>
        <v xml:space="preserve"> Aceptar el riesgo. No determinar acciones.</v>
      </c>
      <c r="AZ11" s="454"/>
      <c r="BA11" s="456"/>
      <c r="BB11" s="458"/>
    </row>
    <row r="12" spans="2:54" ht="36.75" customHeight="1">
      <c r="B12" s="558"/>
      <c r="C12" s="461"/>
      <c r="D12" s="460"/>
      <c r="E12" s="483"/>
      <c r="F12" s="460"/>
      <c r="G12" s="460"/>
      <c r="H12" s="460"/>
      <c r="I12" s="460"/>
      <c r="J12" s="461"/>
      <c r="K12" s="92" t="s">
        <v>186</v>
      </c>
      <c r="M12" s="466"/>
      <c r="N12" s="466"/>
      <c r="O12" s="466"/>
      <c r="P12" s="466"/>
      <c r="Q12" s="466"/>
      <c r="R12" s="466"/>
      <c r="S12" s="479"/>
      <c r="U12" s="47" t="str">
        <f>+K12</f>
        <v>Seguimiento a los resultados obtenidos en los indicadores definidos en el plan estrategico.</v>
      </c>
      <c r="V12" s="312" t="s">
        <v>120</v>
      </c>
      <c r="W12" s="63" t="s">
        <v>110</v>
      </c>
      <c r="X12" s="448">
        <v>2</v>
      </c>
      <c r="Y12" s="449"/>
      <c r="Z12" s="450"/>
      <c r="AA12" s="448">
        <v>1</v>
      </c>
      <c r="AB12" s="449"/>
      <c r="AC12" s="450"/>
      <c r="AD12" s="448">
        <v>2</v>
      </c>
      <c r="AE12" s="449"/>
      <c r="AF12" s="450"/>
      <c r="AG12" s="448">
        <v>2</v>
      </c>
      <c r="AH12" s="449"/>
      <c r="AI12" s="450"/>
      <c r="AJ12" s="69">
        <f t="shared" si="1"/>
        <v>0.875</v>
      </c>
      <c r="AK12" s="69" t="str">
        <f t="shared" ref="AK12:AK17" si="2">IF(AND(AJ12&gt;=0%,AJ12&lt;40%),"No Efectivo",IF(AND(AJ12&gt;=41%,AJ12&lt;60%),"Poco Efectivo",IF(AND(AJ12&gt;=61%,AJ12&lt;80%),"Medianamente Efectivo",IF(AND(AJ12&gt;=81%,AJ12&lt;90%),"Efectivo", IF(AND(AJ12&gt;=91%,AJ12&lt;=100%),"Altamente Efectivo")))))</f>
        <v>Efectivo</v>
      </c>
      <c r="AL12" s="476"/>
      <c r="AM12" s="476"/>
      <c r="AN12" s="476"/>
      <c r="AO12" s="476"/>
      <c r="AQ12" s="529"/>
      <c r="AR12" s="459"/>
      <c r="AS12" s="459"/>
      <c r="AT12" s="474" t="str">
        <f t="shared" ref="AT12:AT17" si="3">IF(AS12=5,"Significativo",IF(AS12=4,"Alto",IF(AS12=3,"Medio",IF(AS12=2,"Bajo",IF(AS12=1,"No Significativo","No Significativo")))))</f>
        <v>No Significativo</v>
      </c>
      <c r="AU12" s="474"/>
      <c r="AV12" s="526"/>
      <c r="AW12" s="486"/>
      <c r="AX12" s="496"/>
      <c r="AZ12" s="455"/>
      <c r="BA12" s="457"/>
      <c r="BB12" s="459"/>
    </row>
    <row r="13" spans="2:54" ht="36.75" customHeight="1">
      <c r="B13" s="558"/>
      <c r="C13" s="495" t="s">
        <v>193</v>
      </c>
      <c r="D13" s="460" t="s">
        <v>119</v>
      </c>
      <c r="E13" s="483"/>
      <c r="F13" s="460"/>
      <c r="G13" s="460"/>
      <c r="H13" s="460"/>
      <c r="I13" s="460"/>
      <c r="J13" s="469" t="s">
        <v>187</v>
      </c>
      <c r="K13" s="47" t="s">
        <v>188</v>
      </c>
      <c r="M13" s="462">
        <v>2</v>
      </c>
      <c r="N13" s="462" t="str">
        <f>IF(M13=5,"Esperada",IF(M13=4,"Alta",IF(M13=3,"Media",IF(M13=2,"Baja",IF(M13=1,"Remota","0")))))</f>
        <v>Baja</v>
      </c>
      <c r="O13" s="462">
        <v>5</v>
      </c>
      <c r="P13" s="462" t="str">
        <f>IF(O13=5,"Significativo",IF(O13=4,"Alto",IF(O13=3,"Medio",IF(O13=2,"Bajo",IF(O13=1,"No Significativo","0")))))</f>
        <v>Significativo</v>
      </c>
      <c r="Q13" s="462" t="s">
        <v>92</v>
      </c>
      <c r="R13" s="462">
        <f>O13*M13</f>
        <v>10</v>
      </c>
      <c r="S13" s="478" t="str">
        <f>IF(R13=1,"Bajo",IF(R13=2,"Bajo",IF(R13=3,"Bajo",IF(R13=4,"Bajo",IF(R13=5,"Medio",IF(R13=6,"Medio",IF(R13=8,"Medio",IF(R13=9,"Medio",IF(R13=10,"Medio",IF(R13=12,"Medio",IF(R13=15,"Alto",IF(R13=16,"Alto",IF(R13=20,"Alto",IF(R13=25,"Alto","0"))))))))))))))</f>
        <v>Medio</v>
      </c>
      <c r="U13" s="47" t="str">
        <f>+K13</f>
        <v>Proceso de Control Interno establecido</v>
      </c>
      <c r="V13" s="312" t="s">
        <v>120</v>
      </c>
      <c r="W13" s="63" t="s">
        <v>107</v>
      </c>
      <c r="X13" s="448">
        <v>2</v>
      </c>
      <c r="Y13" s="449"/>
      <c r="Z13" s="450"/>
      <c r="AA13" s="448">
        <v>1</v>
      </c>
      <c r="AB13" s="449"/>
      <c r="AC13" s="450"/>
      <c r="AD13" s="448">
        <v>2</v>
      </c>
      <c r="AE13" s="449"/>
      <c r="AF13" s="450"/>
      <c r="AG13" s="448">
        <v>2</v>
      </c>
      <c r="AH13" s="449"/>
      <c r="AI13" s="450"/>
      <c r="AJ13" s="69">
        <f t="shared" si="1"/>
        <v>0.875</v>
      </c>
      <c r="AK13" s="69" t="str">
        <f t="shared" si="2"/>
        <v>Efectivo</v>
      </c>
      <c r="AL13" s="481">
        <f>AVERAGE(AJ14:AJ15)</f>
        <v>0.875</v>
      </c>
      <c r="AM13" s="480" t="str">
        <f>IF(AND(AL13&gt;=0%,AL13&lt;40%),"0% ",IF(AND(AL13&gt;=41%,AL13&lt;60%),"20%",IF(AND(AL13&gt;=61%,AL13&lt;80%),"40%",IF(AND(AL13&gt;=81%,AL13&lt;90%),"60%", IF(AND(AL13&gt;=91%,AL13&lt;=100%),"80","0%")))))</f>
        <v>60%</v>
      </c>
      <c r="AN13" s="481">
        <f>AVERAGE(AJ13)</f>
        <v>0.875</v>
      </c>
      <c r="AO13" s="480" t="str">
        <f>IF(AND(AN13&gt;=0%,AN13&lt;40%),"0% ",IF(AND(AN13&gt;=41%,AN13&lt;60%),"20%",IF(AND(AN13&gt;=61%,AN13&lt;80%),"40%",IF(AND(AN13&gt;=81%,AN13&lt;90%),"60%", IF(AND(AN13&gt;=91%,AN13&lt;=100%),"80","0%")))))</f>
        <v>60%</v>
      </c>
      <c r="AQ13" s="458">
        <f>M13-(M13*AL13)</f>
        <v>0.25</v>
      </c>
      <c r="AR13" s="458" t="str">
        <f>IF(AQ13:AQ14=5,"Esperada",IF(AQ13:AQ14=4,"Alta",IF(AQ13:AQ14=3,"Media",IF(AQ13:AQ14=2,"Baja",IF(AQ13:AQ14=1,"Remota","Remota")))))</f>
        <v>Remota</v>
      </c>
      <c r="AS13" s="524">
        <f>O13-(O13*AO13)</f>
        <v>2</v>
      </c>
      <c r="AT13" s="474" t="str">
        <f t="shared" si="3"/>
        <v>Bajo</v>
      </c>
      <c r="AU13" s="474" t="str">
        <f>Q13</f>
        <v>Operacional</v>
      </c>
      <c r="AV13" s="524">
        <f>AQ13*AS13</f>
        <v>0.5</v>
      </c>
      <c r="AW13" s="485" t="str">
        <f>IF(AV13=1,"Bajo",IF(AV13=2,"Bajo",IF(AV13=3,"Bajo",IF(AV13=4,"Bajo",IF(AV13=5,"Medio",IF(AV13=6,"Medio",IF(AV13=8,"Medio",IF(AV13=9,"Medio",IF(AV13=10,"Medio",IF(AV13=12,"Medio",IF(AV13=15,"Alto",IF(AV13=16,"Alto",IF(AV13=20,"Alto",IF(AV13=25,"Alto","Bajo"))))))))))))))</f>
        <v>Bajo</v>
      </c>
      <c r="AX13" s="495" t="str">
        <f>IF(AT13=1," Aceptar el riesgo. No determinar acciones.",IF(AT13=2," Aceptar el riesgo. No determinar acciones.",IF(AT13=3," Aceptar el riesgo. No determinar acciones.",IF(AT13=4," Aceptar el riesgo. No determinar acciones.",IF(AT13=5," Evaluar a juicio de experto la nececidad de deterrminar acciones para prevenir su ocurrencia",IF(AT13=6," Evaluar a juicio de experto la nececidad de deterrminar acciones para prevenir su ocurrencia",IF(AT13=8," Evaluar a juicio de experto la nececidad de deterrminar acciones para prevenir su ocurrencia",IF(AT13=9," Evaluar a juicio de experto la nececidad de deterrminar acciones para prevenir su ocurrencia",IF(AT13=10," Evaluar a juicio de experto la nececidad de deterrminar acciones para prevenir su ocurrencia",IF(AT13=12," Evaluar a juicio de experto la nececidad de deterrminar acciones para prevenir su ocurrencia",IF(AT13=15," Deterrminar acciones para prevenir su ocurrencia, compartirla o eliminarla.",IF(AT13=16," Deterrminar acciones para prevenir su ocurrencia, compartirla o eliminarla.",IF(AT13=20," Deterrminar acciones para prevenir su ocurrencia, compartirla o eliminarla.",IF(AT13=25," Deterrminar acciones para prevenir su ocurrencia, compartirla o eliminarla."," Aceptar el riesgo. No determinar acciones."))))))))))))))</f>
        <v xml:space="preserve"> Aceptar el riesgo. No determinar acciones.</v>
      </c>
      <c r="AZ13" s="454"/>
      <c r="BA13" s="456"/>
      <c r="BB13" s="458"/>
    </row>
    <row r="14" spans="2:54" ht="36.75" customHeight="1">
      <c r="B14" s="558"/>
      <c r="C14" s="499"/>
      <c r="D14" s="460"/>
      <c r="E14" s="483"/>
      <c r="F14" s="460"/>
      <c r="G14" s="460"/>
      <c r="H14" s="460"/>
      <c r="I14" s="460"/>
      <c r="J14" s="469"/>
      <c r="K14" s="47" t="s">
        <v>189</v>
      </c>
      <c r="M14" s="462"/>
      <c r="N14" s="462"/>
      <c r="O14" s="462"/>
      <c r="P14" s="462"/>
      <c r="Q14" s="462"/>
      <c r="R14" s="462"/>
      <c r="S14" s="514"/>
      <c r="U14" s="47" t="str">
        <f>+K14</f>
        <v>Seguimiento adelantado mediante informes de gestión del proceso</v>
      </c>
      <c r="V14" s="312" t="s">
        <v>109</v>
      </c>
      <c r="W14" s="63" t="s">
        <v>107</v>
      </c>
      <c r="X14" s="448">
        <v>2</v>
      </c>
      <c r="Y14" s="449"/>
      <c r="Z14" s="450"/>
      <c r="AA14" s="448">
        <v>1</v>
      </c>
      <c r="AB14" s="449"/>
      <c r="AC14" s="450"/>
      <c r="AD14" s="448">
        <v>2</v>
      </c>
      <c r="AE14" s="449"/>
      <c r="AF14" s="450"/>
      <c r="AG14" s="448">
        <v>2</v>
      </c>
      <c r="AH14" s="449"/>
      <c r="AI14" s="450"/>
      <c r="AJ14" s="69">
        <f t="shared" si="1"/>
        <v>0.875</v>
      </c>
      <c r="AK14" s="69" t="str">
        <f t="shared" si="2"/>
        <v>Efectivo</v>
      </c>
      <c r="AL14" s="481"/>
      <c r="AM14" s="475"/>
      <c r="AN14" s="481"/>
      <c r="AO14" s="475"/>
      <c r="AQ14" s="492"/>
      <c r="AR14" s="492"/>
      <c r="AS14" s="525"/>
      <c r="AT14" s="474" t="str">
        <f t="shared" si="3"/>
        <v>No Significativo</v>
      </c>
      <c r="AU14" s="474"/>
      <c r="AV14" s="525"/>
      <c r="AW14" s="527"/>
      <c r="AX14" s="499"/>
      <c r="AZ14" s="464"/>
      <c r="BA14" s="494"/>
      <c r="BB14" s="492"/>
    </row>
    <row r="15" spans="2:54" ht="28.5" customHeight="1">
      <c r="B15" s="558"/>
      <c r="C15" s="496"/>
      <c r="D15" s="460"/>
      <c r="E15" s="483"/>
      <c r="F15" s="460"/>
      <c r="G15" s="460"/>
      <c r="H15" s="460"/>
      <c r="I15" s="460"/>
      <c r="J15" s="469"/>
      <c r="K15" s="92" t="s">
        <v>108</v>
      </c>
      <c r="M15" s="462"/>
      <c r="N15" s="462"/>
      <c r="O15" s="462"/>
      <c r="P15" s="462"/>
      <c r="Q15" s="462"/>
      <c r="R15" s="462"/>
      <c r="S15" s="479"/>
      <c r="U15" s="47" t="str">
        <f t="shared" ref="U15:U23" si="4">+K15</f>
        <v>Auditorias de control interno</v>
      </c>
      <c r="V15" s="312" t="s">
        <v>109</v>
      </c>
      <c r="W15" s="63" t="s">
        <v>110</v>
      </c>
      <c r="X15" s="448">
        <v>2</v>
      </c>
      <c r="Y15" s="449"/>
      <c r="Z15" s="450"/>
      <c r="AA15" s="448">
        <v>1</v>
      </c>
      <c r="AB15" s="449"/>
      <c r="AC15" s="450"/>
      <c r="AD15" s="448">
        <v>2</v>
      </c>
      <c r="AE15" s="449"/>
      <c r="AF15" s="450"/>
      <c r="AG15" s="448">
        <v>2</v>
      </c>
      <c r="AH15" s="449"/>
      <c r="AI15" s="450"/>
      <c r="AJ15" s="69">
        <f t="shared" si="1"/>
        <v>0.875</v>
      </c>
      <c r="AK15" s="69" t="str">
        <f t="shared" si="2"/>
        <v>Efectivo</v>
      </c>
      <c r="AL15" s="481"/>
      <c r="AM15" s="476"/>
      <c r="AN15" s="481"/>
      <c r="AO15" s="476"/>
      <c r="AQ15" s="459"/>
      <c r="AR15" s="459"/>
      <c r="AS15" s="526"/>
      <c r="AT15" s="474" t="str">
        <f t="shared" si="3"/>
        <v>No Significativo</v>
      </c>
      <c r="AU15" s="474"/>
      <c r="AV15" s="526"/>
      <c r="AW15" s="486"/>
      <c r="AX15" s="496"/>
      <c r="AZ15" s="455"/>
      <c r="BA15" s="457"/>
      <c r="BB15" s="459"/>
    </row>
    <row r="16" spans="2:54" ht="38.25" customHeight="1">
      <c r="B16" s="558"/>
      <c r="C16" s="495" t="s">
        <v>194</v>
      </c>
      <c r="D16" s="467"/>
      <c r="E16" s="511" t="s">
        <v>119</v>
      </c>
      <c r="F16" s="467"/>
      <c r="G16" s="467"/>
      <c r="H16" s="467"/>
      <c r="I16" s="460"/>
      <c r="J16" s="495" t="s">
        <v>1054</v>
      </c>
      <c r="K16" s="93" t="s">
        <v>1055</v>
      </c>
      <c r="M16" s="446">
        <v>3</v>
      </c>
      <c r="N16" s="446" t="str">
        <f>IF(M16=5,"Esperada",IF(M16=4,"Alta",IF(M16=3,"Media",IF(M16=2,"Baja",IF(M16=1,"Remota","0")))))</f>
        <v>Media</v>
      </c>
      <c r="O16" s="446">
        <v>4</v>
      </c>
      <c r="P16" s="446" t="str">
        <f>IF(O16=5,"Significativo",IF(O16=4,"Alto",IF(O16=3,"Medio",IF(O16=2,"Bajo",IF(O16=1,"No Significativo","0")))))</f>
        <v>Alto</v>
      </c>
      <c r="Q16" s="446" t="s">
        <v>44</v>
      </c>
      <c r="R16" s="446">
        <f>O16*M16</f>
        <v>12</v>
      </c>
      <c r="S16" s="478" t="str">
        <f>IF(R16=1,"Bajo",IF(R16=2,"Bajo",IF(R16=3,"Bajo",IF(R16=4,"Bajo",IF(R16=5,"Medio",IF(R16=6,"Medio",IF(R16=8,"Medio",IF(R16=9,"Medio",IF(R16=10,"Medio",IF(R16=12,"Medio",IF(R16=15,"Alto",IF(R16=16,"Alto",IF(R16=20,"Alto",IF(R16=25,"Alto","0"))))))))))))))</f>
        <v>Medio</v>
      </c>
      <c r="U16" s="94" t="str">
        <f t="shared" si="4"/>
        <v>Seguimiento periodicos al presupuesto nacional del sector energetico, para determinar la disponibilidad de recursos</v>
      </c>
      <c r="V16" s="312" t="s">
        <v>109</v>
      </c>
      <c r="W16" s="95" t="s">
        <v>107</v>
      </c>
      <c r="X16" s="448">
        <v>0</v>
      </c>
      <c r="Y16" s="449"/>
      <c r="Z16" s="450"/>
      <c r="AA16" s="448">
        <v>1</v>
      </c>
      <c r="AB16" s="449"/>
      <c r="AC16" s="450"/>
      <c r="AD16" s="448">
        <v>2</v>
      </c>
      <c r="AE16" s="449"/>
      <c r="AF16" s="450"/>
      <c r="AG16" s="448">
        <v>2</v>
      </c>
      <c r="AH16" s="449"/>
      <c r="AI16" s="450"/>
      <c r="AJ16" s="103">
        <f t="shared" si="1"/>
        <v>0.625</v>
      </c>
      <c r="AK16" s="97" t="str">
        <f t="shared" si="2"/>
        <v>Medianamente Efectivo</v>
      </c>
      <c r="AL16" s="513">
        <v>0</v>
      </c>
      <c r="AM16" s="474" t="str">
        <f>IF(AND(AL16&gt;=0%,AL16&lt;40%),"0% ",IF(AND(AL16&gt;=41%,AL16&lt;60%),"20%",IF(AND(AL16&gt;=61%,AL16&lt;80%),"40%",IF(AND(AL16&gt;=81%,AL16&lt;90%),"60%", IF(AND(AL16&gt;=91%,AL16&lt;=100%),"80","0%")))))</f>
        <v xml:space="preserve">0% </v>
      </c>
      <c r="AN16" s="513">
        <f>AVERAGE(AJ16:AJ17)</f>
        <v>0.625</v>
      </c>
      <c r="AO16" s="480" t="str">
        <f>IF(AND(AN16&gt;=0%,AN16&lt;40%),"0% ",IF(AND(AN16&gt;=41%,AN16&lt;60%),"20%",IF(AND(AN16&gt;=61%,AN16&lt;80%),"40%",IF(AND(AN16&gt;=81%,AN16&lt;90%),"60%", IF(AND(AN16&gt;=91%,AN16&lt;=100%),"80","0%")))))</f>
        <v>40%</v>
      </c>
      <c r="AQ16" s="544">
        <f>M16-(M16*AL16)</f>
        <v>3</v>
      </c>
      <c r="AR16" s="458" t="str">
        <f>IF(AQ16:AQ17=5,"Esperada",IF(AQ16:AQ17=4,"Alta",IF(AQ16:AQ17=3,"Media",IF(AQ16:AQ17=2,"Baja",IF(AQ16:AQ17=1,"Remota","Remota")))))</f>
        <v>Media</v>
      </c>
      <c r="AS16" s="524">
        <f>O16-(O16*AO16)</f>
        <v>2.4</v>
      </c>
      <c r="AT16" s="474" t="str">
        <f>IF(AS16=5,"Significativo",IF(AS16=4,"Alto",IF(AS16=3,"Medio",IF(AS16=2,"Bajo",IF(AS16=1,"No Significativo","No Significativo")))))</f>
        <v>No Significativo</v>
      </c>
      <c r="AU16" s="474" t="str">
        <f>Q16</f>
        <v>Usuarios y mercado</v>
      </c>
      <c r="AV16" s="524">
        <f>AQ16*AS16</f>
        <v>7.1999999999999993</v>
      </c>
      <c r="AW16" s="485" t="str">
        <f>IF(AV16=1,"Bajo",IF(AV16=2,"Bajo",IF(AV16=3,"Bajo",IF(AV16=4,"Bajo",IF(AV16=5,"Medio",IF(AV16=6,"Medio",IF(AV16=8,"Medio",IF(AV16=9,"Medio",IF(AV16=10,"Medio",IF(AV16=12,"Medio",IF(AV16=15,"Alto",IF(AV16=16,"Alto",IF(AV16=20,"Alto",IF(AV16=25,"Alto","Bajo"))))))))))))))</f>
        <v>Bajo</v>
      </c>
      <c r="AX16" s="495" t="str">
        <f>IF(AT16=1,"Aceptar el riesgo. No determinar acciones.",IF(AT16=2," Aceptar el riesgo. No determinar acciones.",IF(AT16=3," Aceptar el riesgo. No determinar acciones.",IF(AT16=4," Aceptar el riesgo. No determinar acciones.",IF(AT16=5," Evaluar a juicio de experto la nececidad de deterrminar acciones para prevenir su ocurrencia",IF(AT16=6," Evaluar a juicio de experto la nececidad de deterrminar acciones para prevenir su ocurrencia",IF(AT16=8," Evaluar a juicio de experto la nececidad de deterrminar acciones para prevenir su ocurrencia",IF(AT16=9," Evaluar a juicio de experto la nececidad de deterrminar acciones para prevenir su ocurrencia",IF(AT16=10," Evaluar a juicio de experto la nececidad de deterrminar acciones para prevenir su ocurrencia",IF(AT16=12," Evaluar a juicio de experto la nececidad de deterrminar acciones para prevenir su ocurrencia",IF(AT16=15," Deterrminar acciones para prevenir su ocurrencia, compartirla o eliminarla.",IF(AT16=16," Deterrminar acciones para prevenir su ocurrencia, compartirla o eliminarla.",IF(AT16=20," Deterrminar acciones para prevenir su ocurrencia, compartirla o eliminarla.",IF(AT16=25," Deterrminar acciones para prevenir su ocurrencia, compartirla o eliminarla."," Aceptar el riesgo. No determinar acciones."))))))))))))))</f>
        <v xml:space="preserve"> Aceptar el riesgo. No determinar acciones.</v>
      </c>
      <c r="AZ16" s="454"/>
      <c r="BA16" s="456"/>
      <c r="BB16" s="458"/>
    </row>
    <row r="17" spans="2:54" ht="38.25" customHeight="1">
      <c r="B17" s="558"/>
      <c r="C17" s="496"/>
      <c r="D17" s="468"/>
      <c r="E17" s="512"/>
      <c r="F17" s="468"/>
      <c r="G17" s="468"/>
      <c r="H17" s="468"/>
      <c r="I17" s="460"/>
      <c r="J17" s="496"/>
      <c r="K17" s="93" t="s">
        <v>1056</v>
      </c>
      <c r="M17" s="447"/>
      <c r="N17" s="447"/>
      <c r="O17" s="447"/>
      <c r="P17" s="447"/>
      <c r="Q17" s="447"/>
      <c r="R17" s="447"/>
      <c r="S17" s="479"/>
      <c r="U17" s="94" t="str">
        <f t="shared" si="4"/>
        <v xml:space="preserve">Seguimiento periodicos al presupuesto del sistemas general de regalias, para determinar la disponibilidad de recursos. </v>
      </c>
      <c r="V17" s="312" t="s">
        <v>109</v>
      </c>
      <c r="W17" s="95" t="s">
        <v>107</v>
      </c>
      <c r="X17" s="448">
        <v>0</v>
      </c>
      <c r="Y17" s="449"/>
      <c r="Z17" s="450"/>
      <c r="AA17" s="448">
        <v>1</v>
      </c>
      <c r="AB17" s="449"/>
      <c r="AC17" s="450"/>
      <c r="AD17" s="448">
        <v>2</v>
      </c>
      <c r="AE17" s="449"/>
      <c r="AF17" s="450"/>
      <c r="AG17" s="448">
        <v>2</v>
      </c>
      <c r="AH17" s="449"/>
      <c r="AI17" s="450"/>
      <c r="AJ17" s="103">
        <f t="shared" si="1"/>
        <v>0.625</v>
      </c>
      <c r="AK17" s="97" t="str">
        <f t="shared" si="2"/>
        <v>Medianamente Efectivo</v>
      </c>
      <c r="AL17" s="474"/>
      <c r="AM17" s="474"/>
      <c r="AN17" s="474"/>
      <c r="AO17" s="476"/>
      <c r="AQ17" s="545"/>
      <c r="AR17" s="459"/>
      <c r="AS17" s="526"/>
      <c r="AT17" s="474" t="str">
        <f t="shared" si="3"/>
        <v>No Significativo</v>
      </c>
      <c r="AU17" s="474"/>
      <c r="AV17" s="526"/>
      <c r="AW17" s="486"/>
      <c r="AX17" s="496"/>
      <c r="AZ17" s="455"/>
      <c r="BA17" s="457"/>
      <c r="BB17" s="459"/>
    </row>
    <row r="18" spans="2:54" ht="40.5" customHeight="1">
      <c r="B18" s="558"/>
      <c r="C18" s="495" t="s">
        <v>195</v>
      </c>
      <c r="D18" s="467"/>
      <c r="E18" s="511" t="s">
        <v>119</v>
      </c>
      <c r="F18" s="467"/>
      <c r="G18" s="467"/>
      <c r="H18" s="467"/>
      <c r="I18" s="467"/>
      <c r="J18" s="461" t="s">
        <v>197</v>
      </c>
      <c r="K18" s="107" t="s">
        <v>198</v>
      </c>
      <c r="M18" s="462">
        <v>4</v>
      </c>
      <c r="N18" s="462" t="str">
        <f>IF(M18=5,"Esperada",IF(M18=4,"Alta",IF(M18=3,"Media",IF(M18=2,"Baja",IF(M18=1,"Remota","0")))))</f>
        <v>Alta</v>
      </c>
      <c r="O18" s="462">
        <v>5</v>
      </c>
      <c r="P18" s="462" t="str">
        <f>IF(O18=5,"Significativo",IF(O18=4,"Alto",IF(O18=3,"Medio",IF(O18=2,"Bajo",IF(O18=1,"No Significativo","0")))))</f>
        <v>Significativo</v>
      </c>
      <c r="Q18" s="462" t="s">
        <v>92</v>
      </c>
      <c r="R18" s="462">
        <f>O18*M18</f>
        <v>20</v>
      </c>
      <c r="S18" s="463" t="str">
        <f>IF(R18=1,"Bajo",IF(R18=2,"Bajo",IF(R18=3,"Bajo",IF(R18=4,"Bajo",IF(R18=5,"Medio",IF(R18=6,"Medio",IF(R18=8,"Medio",IF(R18=9,"Medio",IF(R18=10,"Medio",IF(R18=12,"Medio",IF(R18=15,"Alto",IF(R18=16,"Alto",IF(R18=20,"Alto",IF(R18=25,"Alto","0"))))))))))))))</f>
        <v>Alto</v>
      </c>
      <c r="U18" s="94" t="str">
        <f>+K18</f>
        <v>Desarrollo de las actividades programadas en el comité de responsabilidad social empresarial.</v>
      </c>
      <c r="V18" s="312" t="s">
        <v>109</v>
      </c>
      <c r="W18" s="95" t="s">
        <v>129</v>
      </c>
      <c r="X18" s="448">
        <v>2</v>
      </c>
      <c r="Y18" s="449"/>
      <c r="Z18" s="450"/>
      <c r="AA18" s="448">
        <v>1</v>
      </c>
      <c r="AB18" s="449"/>
      <c r="AC18" s="450"/>
      <c r="AD18" s="448">
        <v>1</v>
      </c>
      <c r="AE18" s="449"/>
      <c r="AF18" s="450"/>
      <c r="AG18" s="448">
        <v>1</v>
      </c>
      <c r="AH18" s="449"/>
      <c r="AI18" s="450"/>
      <c r="AJ18" s="97">
        <f t="shared" ref="AJ18:AJ43" si="5">((X18/2)+(AA18/2)+(AD18/2)+(AG18/2))/4</f>
        <v>0.625</v>
      </c>
      <c r="AK18" s="97" t="str">
        <f t="shared" ref="AK18:AK43" si="6">IF(AND(AJ18&gt;=0%,AJ18&lt;40%),"No Efectivo",IF(AND(AJ18&gt;=41%,AJ18&lt;60%),"Poco Efectivo",IF(AND(AJ18&gt;=61%,AJ18&lt;80%),"Medianamente Efectivo",IF(AND(AJ18&gt;=81%,AJ18&lt;90%),"Efectivo", IF(AND(AJ18&gt;=91%,AJ18&lt;=100%),"Altamente Efectivo")))))</f>
        <v>Medianamente Efectivo</v>
      </c>
      <c r="AL18" s="481">
        <v>0</v>
      </c>
      <c r="AM18" s="481" t="str">
        <f>IF(AND(AL18&gt;=0%,AL18&lt;40%),"0% ",IF(AND(AL18&gt;=41%,AL18&lt;60%),"20%",IF(AND(AL18&gt;=61%,AL18&lt;80%),"40%",IF(AND(AL18&gt;=81%,AL18&lt;90%),"60%", IF(AND(AL18&gt;=91%,AL18&lt;=100%),"80","0%")))))</f>
        <v xml:space="preserve">0% </v>
      </c>
      <c r="AN18" s="481">
        <f>AVERAGE(AJ18:AJ19)</f>
        <v>0.75</v>
      </c>
      <c r="AO18" s="481" t="str">
        <f>IF(AND(AN18&gt;=0%,AN18&lt;40%),"0% ",IF(AND(AN18&gt;=41%,AN18&lt;60%),"20%",IF(AND(AN18&gt;=61%,AN18&lt;80%),"40%",IF(AND(AN18&gt;=81%,AN18&lt;90%),"60%", IF(AND(AN18&gt;=91%,AN18&lt;=100%),"80","0%")))))</f>
        <v>40%</v>
      </c>
      <c r="AQ18" s="470">
        <f>M18-(M18*AL18)</f>
        <v>4</v>
      </c>
      <c r="AR18" s="470" t="str">
        <f>IF(AQ18=5,"Esperada",IF(AQ18=4,"Alta",IF(AQ18=3,"Media",IF(AQ18=2,"Baja",IF(AQ18=1,"Remota","Remota")))))</f>
        <v>Alta</v>
      </c>
      <c r="AS18" s="470">
        <f>O18-(O18*AO18)</f>
        <v>3</v>
      </c>
      <c r="AT18" s="451" t="str">
        <f>IF(AS18=5,"Significativo",IF(AS18=4,"Alto",IF(AS18=3,"Medio",IF(AS18=2,"Bajo",IF(AS18=1,"No Significativo","No Significativo")))))</f>
        <v>Medio</v>
      </c>
      <c r="AU18" s="451" t="str">
        <f>Q18</f>
        <v>Operacional</v>
      </c>
      <c r="AV18" s="451">
        <f>AQ18*AS18</f>
        <v>12</v>
      </c>
      <c r="AW18" s="451" t="str">
        <f>IF(AV18=1,"Bajo",IF(AV18=2,"Bajo",IF(AV18=3,"Bajo",IF(AV18=4,"Bajo",IF(AV18=5,"Medio",IF(AV18=6,"Medio",IF(AV18=8,"Medio",IF(AV18=9,"Medio",IF(AV18=10,"Medio",IF(AV18=12,"Medio",IF(AV18=15,"Alto",IF(AV18=16,"Alto",IF(AV18=20,"Alto",IF(AV18=25,"Alto","Bajo"))))))))))))))</f>
        <v>Medio</v>
      </c>
      <c r="AX18" s="453" t="str">
        <f>IF(AV18=1," Aceptar el riesgo. No determinar acciones.",IF(AV18=2," Aceptar el riesgo. No determinar acciones.",IF(AV18=3," Aceptar el riesgo. No determinar acciones.",IF(AV18=4," Aceptar el riesgo. No determinar acciones.",IF(AV18=5," Evaluar a juicio de experto la nececidad de deterrminar acciones para prevenir su ocurrencia",IF(AV18=6," Evaluar a juicio de experto la nececidad de deterrminar acciones para prevenir su ocurrencia",IF(AV18=8," Evaluar a juicio de experto la nececidad de deterrminar acciones para prevenir su ocurrencia",IF(AV18=9," Evaluar a juicio de experto la nececidad de deterrminar acciones para prevenir su ocurrencia",IF(AV18=10," Evaluar a juicio de experto la nececidad de deterrminar acciones para prevenir su ocurrencia",IF(AV18=12," Evaluar a juicio de experto la nececidad de deterrminar acciones para prevenir su ocurrencia",IF(AV18=15," Deterrminar acciones para prevenir su ocurrencia, compartirla o eliminarla.",IF(AV18=16," Deterrminar acciones para prevenir su ocurrencia, compartirla o eliminarla.",IF(AV18=20," Deterrminar acciones para prevenir su ocurrencia, compartirla o eliminarla.",IF(AV18=25," Deterrminar acciones para prevenir su ocurrencia, compartirla o eliminarla."," Aceptar el riesgo. No determinar acciones."))))))))))))))</f>
        <v xml:space="preserve"> Evaluar a juicio de experto la nececidad de deterrminar acciones para prevenir su ocurrencia</v>
      </c>
      <c r="AZ18" s="495" t="s">
        <v>200</v>
      </c>
      <c r="BA18" s="458" t="s">
        <v>134</v>
      </c>
      <c r="BB18" s="458" t="s">
        <v>202</v>
      </c>
    </row>
    <row r="19" spans="2:54" ht="40.5" customHeight="1">
      <c r="B19" s="558"/>
      <c r="C19" s="496"/>
      <c r="D19" s="468"/>
      <c r="E19" s="512"/>
      <c r="F19" s="468"/>
      <c r="G19" s="468"/>
      <c r="H19" s="468"/>
      <c r="I19" s="468"/>
      <c r="J19" s="461"/>
      <c r="K19" s="94" t="s">
        <v>201</v>
      </c>
      <c r="M19" s="462"/>
      <c r="N19" s="462"/>
      <c r="O19" s="462"/>
      <c r="P19" s="462"/>
      <c r="Q19" s="462"/>
      <c r="R19" s="462"/>
      <c r="S19" s="463"/>
      <c r="U19" s="94" t="str">
        <f t="shared" si="4"/>
        <v>Reuniones con lideres y/o representtantes de las comunidades con dificil acceso.</v>
      </c>
      <c r="V19" s="312" t="s">
        <v>109</v>
      </c>
      <c r="W19" s="95" t="s">
        <v>129</v>
      </c>
      <c r="X19" s="448">
        <v>2</v>
      </c>
      <c r="Y19" s="449"/>
      <c r="Z19" s="450"/>
      <c r="AA19" s="448">
        <v>1</v>
      </c>
      <c r="AB19" s="449"/>
      <c r="AC19" s="450"/>
      <c r="AD19" s="448">
        <v>2</v>
      </c>
      <c r="AE19" s="449"/>
      <c r="AF19" s="450"/>
      <c r="AG19" s="448">
        <v>2</v>
      </c>
      <c r="AH19" s="449"/>
      <c r="AI19" s="450"/>
      <c r="AJ19" s="97">
        <f t="shared" si="5"/>
        <v>0.875</v>
      </c>
      <c r="AK19" s="97" t="str">
        <f t="shared" si="6"/>
        <v>Efectivo</v>
      </c>
      <c r="AL19" s="481"/>
      <c r="AM19" s="481"/>
      <c r="AN19" s="481"/>
      <c r="AO19" s="481"/>
      <c r="AQ19" s="470"/>
      <c r="AR19" s="470"/>
      <c r="AS19" s="470"/>
      <c r="AT19" s="451"/>
      <c r="AU19" s="451"/>
      <c r="AV19" s="451"/>
      <c r="AW19" s="451"/>
      <c r="AX19" s="453"/>
      <c r="AZ19" s="496"/>
      <c r="BA19" s="459"/>
      <c r="BB19" s="459"/>
    </row>
    <row r="20" spans="2:54" ht="25.5" customHeight="1">
      <c r="B20" s="558"/>
      <c r="C20" s="461" t="s">
        <v>203</v>
      </c>
      <c r="D20" s="460"/>
      <c r="E20" s="483"/>
      <c r="F20" s="460"/>
      <c r="G20" s="460" t="s">
        <v>119</v>
      </c>
      <c r="H20" s="460"/>
      <c r="I20" s="460"/>
      <c r="J20" s="94" t="s">
        <v>204</v>
      </c>
      <c r="K20" s="106" t="s">
        <v>108</v>
      </c>
      <c r="M20" s="462">
        <v>4</v>
      </c>
      <c r="N20" s="462" t="str">
        <f>IF(M20=5,"Esperada",IF(M20=4,"Alta",IF(M20=3,"Media",IF(M20=2,"Baja",IF(M20=1,"Remota","0")))))</f>
        <v>Alta</v>
      </c>
      <c r="O20" s="462">
        <v>4</v>
      </c>
      <c r="P20" s="462" t="str">
        <f>IF(O20=5,"Significativo",IF(O20=4,"Alto",IF(O20=3,"Medio",IF(O20=2,"Bajo",IF(O20=1,"No Significativo","0")))))</f>
        <v>Alto</v>
      </c>
      <c r="Q20" s="462" t="s">
        <v>92</v>
      </c>
      <c r="R20" s="462">
        <f>O20*M20</f>
        <v>16</v>
      </c>
      <c r="S20" s="478" t="str">
        <f>IF(R20=1,"Bajo",IF(R20=2,"Bajo",IF(R20=3,"Bajo",IF(R20=4,"Bajo",IF(R20=5,"Medio",IF(R20=6,"Medio",IF(R20=8,"Medio",IF(R20=9,"Medio",IF(R20=10,"Medio",IF(R20=12,"Medio",IF(R20=15,"Alto",IF(R20=16,"Alto",IF(R20=20,"Alto",IF(R20=25,"Alto","0"))))))))))))))</f>
        <v>Alto</v>
      </c>
      <c r="U20" s="94" t="str">
        <f t="shared" si="4"/>
        <v>Auditorias de control interno</v>
      </c>
      <c r="V20" s="312" t="s">
        <v>120</v>
      </c>
      <c r="W20" s="95" t="s">
        <v>110</v>
      </c>
      <c r="X20" s="448">
        <v>2</v>
      </c>
      <c r="Y20" s="449"/>
      <c r="Z20" s="450"/>
      <c r="AA20" s="448">
        <v>1</v>
      </c>
      <c r="AB20" s="449"/>
      <c r="AC20" s="450"/>
      <c r="AD20" s="448">
        <v>2</v>
      </c>
      <c r="AE20" s="449"/>
      <c r="AF20" s="450"/>
      <c r="AG20" s="448">
        <v>2</v>
      </c>
      <c r="AH20" s="449"/>
      <c r="AI20" s="450"/>
      <c r="AJ20" s="103">
        <f t="shared" si="5"/>
        <v>0.875</v>
      </c>
      <c r="AK20" s="96" t="str">
        <f t="shared" si="6"/>
        <v>Efectivo</v>
      </c>
      <c r="AL20" s="97">
        <f>AVERAGE(AJ20)</f>
        <v>0.875</v>
      </c>
      <c r="AM20" s="97" t="str">
        <f>IF(AND(AL20&gt;=0%,AL20&lt;40%),"0% ",IF(AND(AL20&gt;=41%,AL20&lt;60%),"20%",IF(AND(AL20&gt;=61%,AL20&lt;80%),"40%",IF(AND(AL20&gt;=81%,AL20&lt;90%),"60%", IF(AND(AL20&gt;=91%,AL20&lt;=100%),"80","0%")))))</f>
        <v>60%</v>
      </c>
      <c r="AN20" s="97">
        <v>0</v>
      </c>
      <c r="AO20" s="97" t="str">
        <f>IF(AND(AN20&gt;=0%,AN20&lt;40%),"0% ",IF(AND(AN20&gt;=41%,AN20&lt;60%),"20%",IF(AND(AN20&gt;=61%,AN20&lt;80%),"40%",IF(AND(AN20&gt;=81%,AN20&lt;90%),"60%", IF(AND(AN20&gt;=91%,AN20&lt;=100%),"80","0%")))))</f>
        <v xml:space="preserve">0% </v>
      </c>
      <c r="AQ20" s="515">
        <f>M20-(M20*AL20:AL22)</f>
        <v>0.5</v>
      </c>
      <c r="AR20" s="470" t="str">
        <f>IF(AQ20=5,"Esperada",IF(AQ20=4,"Alta",IF(AQ20=3,"Media",IF(AQ20=2,"Baja",IF(AQ20=1,"Remota","Remota")))))</f>
        <v>Remota</v>
      </c>
      <c r="AS20" s="470">
        <f>O20-(O20*AO20:AO22)</f>
        <v>4</v>
      </c>
      <c r="AT20" s="451" t="str">
        <f>IF(AS20=5,"Significativo",IF(AS20=4,"Alto",IF(AS20=3,"Medio",IF(AS20=2,"Bajo",IF(AS20=1,"No Significativo","No Significativo")))))</f>
        <v>Alto</v>
      </c>
      <c r="AU20" s="451" t="str">
        <f>Q20</f>
        <v>Operacional</v>
      </c>
      <c r="AV20" s="452">
        <f>AQ20*AS20</f>
        <v>2</v>
      </c>
      <c r="AW20" s="451" t="str">
        <f>IF(AV20=1,"Bajo",IF(AV20=2,"Bajo",IF(AV20=3,"Bajo",IF(AV20=4,"Bajo",IF(AV20=5,"Medio",IF(AV20=6,"Medio",IF(AV20=8,"Medio",IF(AV20=9,"Medio",IF(AV20=10,"Medio",IF(AV20=12,"Medio",IF(AV20=15,"Alto",IF(AV20=16,"Alto",IF(AV20=20,"Alto",IF(AV20=25,"Alto","Bajo"))))))))))))))</f>
        <v>Bajo</v>
      </c>
      <c r="AX20" s="453" t="str">
        <f>IF(AV20=1," Aceptar el riesgo. No determinar acciones.",IF(AV20=2," Aceptar el riesgo. No determinar acciones.",IF(AV20=3," Aceptar el riesgo. No determinar acciones.",IF(AV20=4," Aceptar el riesgo. No determinar acciones.",IF(AV20=5," Evaluar a juicio de experto la nececidad de deterrminar acciones para prevenir su ocurrencia",IF(AV20=6," Evaluar a juicio de experto la nececidad de deterrminar acciones para prevenir su ocurrencia",IF(AV20=8," Evaluar a juicio de experto la nececidad de deterrminar acciones para prevenir su ocurrencia",IF(AV20=9," Evaluar a juicio de experto la nececidad de deterrminar acciones para prevenir su ocurrencia",IF(AV20=10," Evaluar a juicio de experto la nececidad de deterrminar acciones para prevenir su ocurrencia",IF(AV20=12," Evaluar a juicio de experto la nececidad de deterrminar acciones para prevenir su ocurrencia",IF(AV20=15," Deterrminar acciones para prevenir su ocurrencia, compartirla o eliminarla.",IF(AV20=16," Deterrminar acciones para prevenir su ocurrencia, compartirla o eliminarla.",IF(AV20=20," Deterrminar acciones para prevenir su ocurrencia, compartirla o eliminarla.",IF(AV20=25," Deterrminar acciones para prevenir su ocurrencia, compartirla o eliminarla."," Aceptar el riesgo. No determinar acciones."))))))))))))))</f>
        <v xml:space="preserve"> Aceptar el riesgo. No determinar acciones.</v>
      </c>
      <c r="AZ20" s="454"/>
      <c r="BA20" s="456"/>
      <c r="BB20" s="458"/>
    </row>
    <row r="21" spans="2:54" ht="33.75" customHeight="1">
      <c r="B21" s="558"/>
      <c r="C21" s="461"/>
      <c r="D21" s="460"/>
      <c r="E21" s="483"/>
      <c r="F21" s="460"/>
      <c r="G21" s="460"/>
      <c r="H21" s="460"/>
      <c r="I21" s="460"/>
      <c r="J21" s="106" t="s">
        <v>205</v>
      </c>
      <c r="K21" s="105" t="s">
        <v>206</v>
      </c>
      <c r="M21" s="462"/>
      <c r="N21" s="462"/>
      <c r="O21" s="462"/>
      <c r="P21" s="462"/>
      <c r="Q21" s="462"/>
      <c r="R21" s="462"/>
      <c r="S21" s="514"/>
      <c r="U21" s="94" t="str">
        <f t="shared" si="4"/>
        <v>Comites y/o reuniones entre los procesos</v>
      </c>
      <c r="V21" s="312" t="s">
        <v>109</v>
      </c>
      <c r="W21" s="95" t="s">
        <v>107</v>
      </c>
      <c r="X21" s="448">
        <v>2</v>
      </c>
      <c r="Y21" s="449"/>
      <c r="Z21" s="450"/>
      <c r="AA21" s="448">
        <v>1</v>
      </c>
      <c r="AB21" s="449"/>
      <c r="AC21" s="450"/>
      <c r="AD21" s="448">
        <v>1</v>
      </c>
      <c r="AE21" s="449"/>
      <c r="AF21" s="450"/>
      <c r="AG21" s="448">
        <v>2</v>
      </c>
      <c r="AH21" s="449"/>
      <c r="AI21" s="450"/>
      <c r="AJ21" s="103">
        <f t="shared" si="5"/>
        <v>0.75</v>
      </c>
      <c r="AK21" s="104" t="str">
        <f t="shared" si="6"/>
        <v>Medianamente Efectivo</v>
      </c>
      <c r="AL21" s="513">
        <v>0</v>
      </c>
      <c r="AM21" s="481" t="str">
        <f>IF(AND(AL21&gt;=0%,AL21&lt;40%),"0% ",IF(AND(AL21&gt;=41%,AL21&lt;60%),"20%",IF(AND(AL21&gt;=61%,AL21&lt;80%),"40%",IF(AND(AL21&gt;=81%,AL21&lt;90%),"60%", IF(AND(AL21&gt;=91%,AL21&lt;=100%),"80","0%")))))</f>
        <v xml:space="preserve">0% </v>
      </c>
      <c r="AN21" s="513">
        <f>AVERAGE(AJ21:AJ22)</f>
        <v>0.6875</v>
      </c>
      <c r="AO21" s="474" t="str">
        <f>IF(AND(AN21&gt;=0%,AN21&lt;40%),"0% ",IF(AND(AN21&gt;=41%,AN21&lt;60%),"20%",IF(AND(AN21&gt;=61%,AN21&lt;80%),"40%",IF(AND(AN21&gt;=81%,AN21&lt;90%),"60%", IF(AND(AN21&gt;=91%,AN21&lt;=100%),"80","0%")))))</f>
        <v>40%</v>
      </c>
      <c r="AQ21" s="515"/>
      <c r="AR21" s="470"/>
      <c r="AS21" s="470"/>
      <c r="AT21" s="451"/>
      <c r="AU21" s="451"/>
      <c r="AV21" s="452"/>
      <c r="AW21" s="451"/>
      <c r="AX21" s="453"/>
      <c r="AZ21" s="464"/>
      <c r="BA21" s="494"/>
      <c r="BB21" s="492"/>
    </row>
    <row r="22" spans="2:54" ht="32.25" customHeight="1">
      <c r="B22" s="558"/>
      <c r="C22" s="461"/>
      <c r="D22" s="460"/>
      <c r="E22" s="483"/>
      <c r="F22" s="460"/>
      <c r="G22" s="460"/>
      <c r="H22" s="460"/>
      <c r="I22" s="460"/>
      <c r="J22" s="94" t="s">
        <v>207</v>
      </c>
      <c r="K22" s="94" t="s">
        <v>208</v>
      </c>
      <c r="M22" s="462"/>
      <c r="N22" s="462"/>
      <c r="O22" s="462"/>
      <c r="P22" s="462"/>
      <c r="Q22" s="462"/>
      <c r="R22" s="462"/>
      <c r="S22" s="479"/>
      <c r="U22" s="94" t="str">
        <f t="shared" si="4"/>
        <v>Capacitación y formación en normas actualizadas aplicables a la organización</v>
      </c>
      <c r="V22" s="312" t="s">
        <v>109</v>
      </c>
      <c r="W22" s="95" t="s">
        <v>136</v>
      </c>
      <c r="X22" s="448">
        <v>2</v>
      </c>
      <c r="Y22" s="449"/>
      <c r="Z22" s="450"/>
      <c r="AA22" s="448">
        <v>1</v>
      </c>
      <c r="AB22" s="449"/>
      <c r="AC22" s="450"/>
      <c r="AD22" s="550">
        <v>0</v>
      </c>
      <c r="AE22" s="551"/>
      <c r="AF22" s="552"/>
      <c r="AG22" s="448">
        <v>2</v>
      </c>
      <c r="AH22" s="449"/>
      <c r="AI22" s="450"/>
      <c r="AJ22" s="103">
        <f t="shared" si="5"/>
        <v>0.625</v>
      </c>
      <c r="AK22" s="104" t="str">
        <f t="shared" si="6"/>
        <v>Medianamente Efectivo</v>
      </c>
      <c r="AL22" s="474"/>
      <c r="AM22" s="481"/>
      <c r="AN22" s="513"/>
      <c r="AO22" s="474"/>
      <c r="AQ22" s="515"/>
      <c r="AR22" s="470"/>
      <c r="AS22" s="470"/>
      <c r="AT22" s="451"/>
      <c r="AU22" s="451"/>
      <c r="AV22" s="452"/>
      <c r="AW22" s="451"/>
      <c r="AX22" s="453"/>
      <c r="AZ22" s="455"/>
      <c r="BA22" s="457"/>
      <c r="BB22" s="459"/>
    </row>
    <row r="23" spans="2:54" ht="36" customHeight="1">
      <c r="B23" s="558"/>
      <c r="C23" s="461" t="s">
        <v>209</v>
      </c>
      <c r="D23" s="460"/>
      <c r="E23" s="483"/>
      <c r="F23" s="460"/>
      <c r="G23" s="483" t="s">
        <v>119</v>
      </c>
      <c r="H23" s="483"/>
      <c r="I23" s="483"/>
      <c r="J23" s="101" t="s">
        <v>210</v>
      </c>
      <c r="K23" s="105" t="s">
        <v>211</v>
      </c>
      <c r="M23" s="462">
        <v>2</v>
      </c>
      <c r="N23" s="462" t="str">
        <f>IF(M23=5,"Esperada",IF(M23=4,"Alta",IF(M23=3,"Media",IF(M23=2,"Baja",IF(M23=1,"Remota","0")))))</f>
        <v>Baja</v>
      </c>
      <c r="O23" s="462">
        <v>4</v>
      </c>
      <c r="P23" s="462" t="str">
        <f>IF(O23=5,"Significativo",IF(O23=4,"Alto",IF(O23=3,"Medio",IF(O23=2,"Bajo",IF(O23=1,"No Significativo","0")))))</f>
        <v>Alto</v>
      </c>
      <c r="Q23" s="462" t="s">
        <v>92</v>
      </c>
      <c r="R23" s="462">
        <f>O23*M23</f>
        <v>8</v>
      </c>
      <c r="S23" s="478" t="str">
        <f>IF(R23=1,"Bajo",IF(R23=2,"Bajo",IF(R23=3,"Bajo",IF(R23=4,"Bajo",IF(R23=5,"Medio",IF(R23=6,"Medio",IF(R23=8,"Medio",IF(R23=9,"Medio",IF(R23=10,"Medio",IF(R23=12,"Medio",IF(R23=15,"Alto",IF(R23=16,"Alto",IF(R23=20,"Alto",IF(R23=25,"Alto","0"))))))))))))))</f>
        <v>Medio</v>
      </c>
      <c r="U23" s="106" t="str">
        <f t="shared" si="4"/>
        <v>Procedimientos contables y presupuestales</v>
      </c>
      <c r="V23" s="312" t="s">
        <v>109</v>
      </c>
      <c r="W23" s="100" t="s">
        <v>131</v>
      </c>
      <c r="X23" s="448">
        <v>2</v>
      </c>
      <c r="Y23" s="449"/>
      <c r="Z23" s="450"/>
      <c r="AA23" s="448">
        <v>1</v>
      </c>
      <c r="AB23" s="449"/>
      <c r="AC23" s="450"/>
      <c r="AD23" s="448">
        <v>2</v>
      </c>
      <c r="AE23" s="449"/>
      <c r="AF23" s="450"/>
      <c r="AG23" s="448">
        <v>2</v>
      </c>
      <c r="AH23" s="449"/>
      <c r="AI23" s="450"/>
      <c r="AJ23" s="103">
        <f t="shared" si="5"/>
        <v>0.875</v>
      </c>
      <c r="AK23" s="104" t="str">
        <f t="shared" si="6"/>
        <v>Efectivo</v>
      </c>
      <c r="AL23" s="513">
        <v>0</v>
      </c>
      <c r="AM23" s="480" t="str">
        <f>IF(AND(AL23&gt;=0%,AL23&lt;40%),"0% ",IF(AND(AL23&gt;=41%,AL23&lt;60%),"20%",IF(AND(AL23&gt;=61%,AL23&lt;80%),"40%",IF(AND(AL23&gt;=81%,AL23&lt;90%),"60%", IF(AND(AL23&gt;=91%,AL23&lt;=100%),"80","0%")))))</f>
        <v xml:space="preserve">0% </v>
      </c>
      <c r="AN23" s="513">
        <f>AVERAGE(AJ23:AJ25)</f>
        <v>0.875</v>
      </c>
      <c r="AO23" s="474" t="str">
        <f>IF(AND(AN23&gt;=0%,AN23&lt;40%),"0% ",IF(AND(AN23&gt;=41%,AN23&lt;60%),"20%",IF(AND(AN23&gt;=61%,AN23&lt;80%),"40%",IF(AND(AN23&gt;=81%,AN23&lt;90%),"60%", IF(AND(AN23&gt;=91%,AN23&lt;=100%),"80","0%")))))</f>
        <v>60%</v>
      </c>
      <c r="AQ23" s="471">
        <f>M23-(M23*AL23:AL25)</f>
        <v>2</v>
      </c>
      <c r="AR23" s="470" t="str">
        <f>IF(AQ23=5,"Esperada",IF(AQ23=4,"Alta",IF(AQ23=3,"Media",IF(AQ23=2,"Baja",IF(AQ23=1,"Remota","Remota")))))</f>
        <v>Baja</v>
      </c>
      <c r="AS23" s="471">
        <f>O23-(O23*AO23:AO25)</f>
        <v>1.6</v>
      </c>
      <c r="AT23" s="451" t="str">
        <f>IF(AS23=5,"Significativo",IF(AS23=4,"Alto",IF(AS23=3,"Medio",IF(AS23=2,"Bajo",IF(AS23=1,"No Significativo","No Significativo")))))</f>
        <v>No Significativo</v>
      </c>
      <c r="AU23" s="451" t="str">
        <f>Q23</f>
        <v>Operacional</v>
      </c>
      <c r="AV23" s="452">
        <f>AQ23*AS23</f>
        <v>3.2</v>
      </c>
      <c r="AW23" s="451" t="str">
        <f>IF(AV23=1,"Bajo",IF(AV23=2,"Bajo",IF(AV23=3,"Bajo",IF(AV23=4,"Bajo",IF(AV23=5,"Medio",IF(AV23=6,"Medio",IF(AV23=8,"Medio",IF(AV23=9,"Medio",IF(AV23=10,"Medio",IF(AV23=12,"Medio",IF(AV23=15,"Alto",IF(AV23=16,"Alto",IF(AV23=20,"Alto",IF(AV23=25,"Alto","Bajo"))))))))))))))</f>
        <v>Bajo</v>
      </c>
      <c r="AX23" s="453" t="str">
        <f>IF(AV23=1," Aceptar el riesgo. No determinar acciones.",IF(AV23=2," Aceptar el riesgo. No determinar acciones.",IF(AV23=3," Aceptar el riesgo. No determinar acciones.",IF(AV23=4," Aceptar el riesgo. No determinar acciones.",IF(AV23=5," Evaluar a juicio de experto la nececidad de deterrminar acciones para prevenir su ocurrencia",IF(AV23=6," Evaluar a juicio de experto la nececidad de deterrminar acciones para prevenir su ocurrencia",IF(AV23=8," Evaluar a juicio de experto la nececidad de deterrminar acciones para prevenir su ocurrencia",IF(AV23=9," Evaluar a juicio de experto la nececidad de deterrminar acciones para prevenir su ocurrencia",IF(AV23=10," Evaluar a juicio de experto la nececidad de deterrminar acciones para prevenir su ocurrencia",IF(AV23=12," Evaluar a juicio de experto la nececidad de deterrminar acciones para prevenir su ocurrencia",IF(AV23=15," Deterrminar acciones para prevenir su ocurrencia, compartirla o eliminarla.",IF(AV23=16," Deterrminar acciones para prevenir su ocurrencia, compartirla o eliminarla.",IF(AV23=20," Deterrminar acciones para prevenir su ocurrencia, compartirla o eliminarla.",IF(AV23=25," Deterrminar acciones para prevenir su ocurrencia, compartirla o eliminarla."," Aceptar el riesgo. No determinar acciones."))))))))))))))</f>
        <v xml:space="preserve"> Aceptar el riesgo. No determinar acciones.</v>
      </c>
      <c r="AZ23" s="454"/>
      <c r="BA23" s="456"/>
      <c r="BB23" s="458"/>
    </row>
    <row r="24" spans="2:54" ht="40.5" customHeight="1">
      <c r="B24" s="558"/>
      <c r="C24" s="461"/>
      <c r="D24" s="460"/>
      <c r="E24" s="483"/>
      <c r="F24" s="460"/>
      <c r="G24" s="483"/>
      <c r="H24" s="483"/>
      <c r="I24" s="483"/>
      <c r="J24" s="101" t="s">
        <v>212</v>
      </c>
      <c r="K24" s="105" t="s">
        <v>108</v>
      </c>
      <c r="M24" s="462"/>
      <c r="N24" s="462"/>
      <c r="O24" s="462"/>
      <c r="P24" s="462"/>
      <c r="Q24" s="462"/>
      <c r="R24" s="462"/>
      <c r="S24" s="514"/>
      <c r="U24" s="106" t="str">
        <f t="shared" ref="U24:U45" si="7">+K24</f>
        <v>Auditorias de control interno</v>
      </c>
      <c r="V24" s="312" t="s">
        <v>109</v>
      </c>
      <c r="W24" s="100" t="s">
        <v>110</v>
      </c>
      <c r="X24" s="448">
        <v>2</v>
      </c>
      <c r="Y24" s="449"/>
      <c r="Z24" s="450"/>
      <c r="AA24" s="448">
        <v>1</v>
      </c>
      <c r="AB24" s="449"/>
      <c r="AC24" s="450"/>
      <c r="AD24" s="448">
        <v>2</v>
      </c>
      <c r="AE24" s="449"/>
      <c r="AF24" s="450"/>
      <c r="AG24" s="448">
        <v>2</v>
      </c>
      <c r="AH24" s="449"/>
      <c r="AI24" s="450"/>
      <c r="AJ24" s="103">
        <f t="shared" si="5"/>
        <v>0.875</v>
      </c>
      <c r="AK24" s="104" t="str">
        <f t="shared" si="6"/>
        <v>Efectivo</v>
      </c>
      <c r="AL24" s="474"/>
      <c r="AM24" s="475"/>
      <c r="AN24" s="513"/>
      <c r="AO24" s="474"/>
      <c r="AQ24" s="471"/>
      <c r="AR24" s="470"/>
      <c r="AS24" s="471"/>
      <c r="AT24" s="451"/>
      <c r="AU24" s="451"/>
      <c r="AV24" s="452"/>
      <c r="AW24" s="451"/>
      <c r="AX24" s="453"/>
      <c r="AZ24" s="464"/>
      <c r="BA24" s="494"/>
      <c r="BB24" s="492"/>
    </row>
    <row r="25" spans="2:54" ht="40.5" customHeight="1">
      <c r="B25" s="558"/>
      <c r="C25" s="461"/>
      <c r="D25" s="460"/>
      <c r="E25" s="483"/>
      <c r="F25" s="460"/>
      <c r="G25" s="483"/>
      <c r="H25" s="483"/>
      <c r="I25" s="483"/>
      <c r="J25" s="101" t="s">
        <v>214</v>
      </c>
      <c r="K25" s="108" t="s">
        <v>213</v>
      </c>
      <c r="M25" s="462"/>
      <c r="N25" s="462"/>
      <c r="O25" s="462"/>
      <c r="P25" s="462"/>
      <c r="Q25" s="462"/>
      <c r="R25" s="462"/>
      <c r="S25" s="479"/>
      <c r="U25" s="101" t="str">
        <f t="shared" si="7"/>
        <v>Auditoria de verificación posterior por parte de la revisoria fiscal.</v>
      </c>
      <c r="V25" s="312" t="s">
        <v>109</v>
      </c>
      <c r="W25" s="100" t="s">
        <v>131</v>
      </c>
      <c r="X25" s="448">
        <v>2</v>
      </c>
      <c r="Y25" s="449"/>
      <c r="Z25" s="450"/>
      <c r="AA25" s="448">
        <v>1</v>
      </c>
      <c r="AB25" s="449"/>
      <c r="AC25" s="450"/>
      <c r="AD25" s="448">
        <v>2</v>
      </c>
      <c r="AE25" s="449"/>
      <c r="AF25" s="450"/>
      <c r="AG25" s="448">
        <v>2</v>
      </c>
      <c r="AH25" s="449"/>
      <c r="AI25" s="450"/>
      <c r="AJ25" s="103">
        <f t="shared" si="5"/>
        <v>0.875</v>
      </c>
      <c r="AK25" s="104" t="str">
        <f t="shared" si="6"/>
        <v>Efectivo</v>
      </c>
      <c r="AL25" s="474"/>
      <c r="AM25" s="476"/>
      <c r="AN25" s="513"/>
      <c r="AO25" s="474"/>
      <c r="AQ25" s="471"/>
      <c r="AR25" s="470"/>
      <c r="AS25" s="471"/>
      <c r="AT25" s="451"/>
      <c r="AU25" s="451"/>
      <c r="AV25" s="452"/>
      <c r="AW25" s="451"/>
      <c r="AX25" s="453"/>
      <c r="AZ25" s="455"/>
      <c r="BA25" s="457"/>
      <c r="BB25" s="459"/>
    </row>
    <row r="26" spans="2:54" ht="46.5" customHeight="1">
      <c r="B26" s="558"/>
      <c r="C26" s="461" t="s">
        <v>218</v>
      </c>
      <c r="D26" s="460"/>
      <c r="E26" s="483"/>
      <c r="F26" s="460"/>
      <c r="G26" s="460" t="s">
        <v>119</v>
      </c>
      <c r="H26" s="460"/>
      <c r="I26" s="460"/>
      <c r="J26" s="101" t="s">
        <v>216</v>
      </c>
      <c r="K26" s="105" t="s">
        <v>108</v>
      </c>
      <c r="M26" s="462">
        <v>3</v>
      </c>
      <c r="N26" s="462" t="str">
        <f>IF(M26=5,"Esperada",IF(M26=4,"Alta",IF(M26=3,"Media",IF(M26=2,"Baja",IF(M26=1,"Remota","0")))))</f>
        <v>Media</v>
      </c>
      <c r="O26" s="462">
        <v>4</v>
      </c>
      <c r="P26" s="462" t="str">
        <f>IF(O26=5,"Significativo",IF(O26=4,"Alto",IF(O26=3,"Medio",IF(O26=2,"Bajo",IF(O26=1,"No Significativo","0")))))</f>
        <v>Alto</v>
      </c>
      <c r="Q26" s="462" t="s">
        <v>92</v>
      </c>
      <c r="R26" s="462">
        <f>O26*M26</f>
        <v>12</v>
      </c>
      <c r="S26" s="463" t="str">
        <f>IF(R26=1,"Bajo",IF(R26=2,"Bajo",IF(R26=3,"Bajo",IF(R26=4,"Bajo",IF(R26=5,"Medio",IF(R26=6,"Medio",IF(R26=8,"Medio",IF(R26=9,"Medio",IF(R26=10,"Medio",IF(R26=12,"Medio",IF(R26=15,"Alto",IF(R26=16,"Alto",IF(R26=20,"Alto",IF(R26=25,"Alto","0"))))))))))))))</f>
        <v>Medio</v>
      </c>
      <c r="U26" s="101" t="str">
        <f t="shared" si="7"/>
        <v>Auditorias de control interno</v>
      </c>
      <c r="V26" s="312" t="s">
        <v>109</v>
      </c>
      <c r="W26" s="100" t="s">
        <v>110</v>
      </c>
      <c r="X26" s="448">
        <v>2</v>
      </c>
      <c r="Y26" s="449"/>
      <c r="Z26" s="450"/>
      <c r="AA26" s="448">
        <v>1</v>
      </c>
      <c r="AB26" s="449"/>
      <c r="AC26" s="450"/>
      <c r="AD26" s="448">
        <v>2</v>
      </c>
      <c r="AE26" s="449"/>
      <c r="AF26" s="450"/>
      <c r="AG26" s="448">
        <v>2</v>
      </c>
      <c r="AH26" s="449"/>
      <c r="AI26" s="450"/>
      <c r="AJ26" s="103">
        <f t="shared" si="5"/>
        <v>0.875</v>
      </c>
      <c r="AK26" s="104" t="str">
        <f t="shared" si="6"/>
        <v>Efectivo</v>
      </c>
      <c r="AL26" s="513">
        <v>0</v>
      </c>
      <c r="AM26" s="481" t="str">
        <f>IF(AND(AL26&gt;=0%,AL26&lt;40%),"0% ",IF(AND(AL26&gt;=41%,AL26&lt;60%),"20%",IF(AND(AL26&gt;=61%,AL26&lt;80%),"40%",IF(AND(AL26&gt;=81%,AL26&lt;90%),"60%", IF(AND(AL26&gt;=91%,AL26&lt;=100%),"80","0%")))))</f>
        <v xml:space="preserve">0% </v>
      </c>
      <c r="AN26" s="513">
        <f>AVERAGE(AJ26:AJ27)</f>
        <v>0.75</v>
      </c>
      <c r="AO26" s="474" t="str">
        <f>IF(AND(AN26&gt;=0%,AN26&lt;40%),"0% ",IF(AND(AN26&gt;=41%,AN26&lt;60%),"20%",IF(AND(AN26&gt;=61%,AN26&lt;80%),"40%",IF(AND(AN26&gt;=81%,AN26&lt;90%),"60%", IF(AND(AN26&gt;=91%,AN26&lt;=100%),"80","0%")))))</f>
        <v>40%</v>
      </c>
      <c r="AQ26" s="470">
        <f>M26-(M26*AL26)</f>
        <v>3</v>
      </c>
      <c r="AR26" s="470" t="str">
        <f>IF(AQ26=5,"Esperada",IF(AQ26=4,"Alta",IF(AQ26=3,"Media",IF(AQ26=2,"Baja",IF(AQ26=1,"Remota","Remota")))))</f>
        <v>Media</v>
      </c>
      <c r="AS26" s="471">
        <f>O26-(O26*AO26)</f>
        <v>2.4</v>
      </c>
      <c r="AT26" s="451" t="str">
        <f>IF(AS26=5,"Significativo",IF(AS26=4,"Alto",IF(AS26=3,"Medio",IF(AS26=2,"Bajo",IF(AS26=1,"No Significativo","No Significativo")))))</f>
        <v>No Significativo</v>
      </c>
      <c r="AU26" s="451" t="str">
        <f>Q26</f>
        <v>Operacional</v>
      </c>
      <c r="AV26" s="452">
        <f>AQ26*AS26</f>
        <v>7.1999999999999993</v>
      </c>
      <c r="AW26" s="451" t="str">
        <f>IF(AV26=1,"Bajo",IF(AV26=2,"Bajo",IF(AV26=3,"Bajo",IF(AV26=4,"Bajo",IF(AV26=5,"Medio",IF(AV26=6,"Medio",IF(AV26=8,"Medio",IF(AV26=9,"Medio",IF(AV26=10,"Medio",IF(AV26=12,"Medio",IF(AV26=15,"Alto",IF(AV26=16,"Alto",IF(AV26=20,"Alto",IF(AV26=25,"Alto","Bajo"))))))))))))))</f>
        <v>Bajo</v>
      </c>
      <c r="AX26" s="453" t="str">
        <f>IF(AV26=1," Aceptar el riesgo. No determinar acciones.",IF(AV26=2," Aceptar el riesgo. No determinar acciones.",IF(AV26=3," Aceptar el riesgo. No determinar acciones.",IF(AV26=4," Aceptar el riesgo. No determinar acciones.",IF(AV26=5," Evaluar a juicio de experto la nececidad de deterrminar acciones para prevenir su ocurrencia",IF(AV26=6," Evaluar a juicio de experto la nececidad de deterrminar acciones para prevenir su ocurrencia",IF(AV26=8," Evaluar a juicio de experto la nececidad de deterrminar acciones para prevenir su ocurrencia",IF(AV26=9," Evaluar a juicio de experto la nececidad de deterrminar acciones para prevenir su ocurrencia",IF(AV26=10," Evaluar a juicio de experto la nececidad de deterrminar acciones para prevenir su ocurrencia",IF(AV26=12," Evaluar a juicio de experto la nececidad de deterrminar acciones para prevenir su ocurrencia",IF(AV26=15," Deterrminar acciones para prevenir su ocurrencia, compartirla o eliminarla.",IF(AV26=16," Deterrminar acciones para prevenir su ocurrencia, compartirla o eliminarla.",IF(AV26=20," Deterrminar acciones para prevenir su ocurrencia, compartirla o eliminarla.",IF(AV26=25," Deterrminar acciones para prevenir su ocurrencia, compartirla o eliminarla."," Aceptar el riesgo. No determinar acciones."))))))))))))))</f>
        <v xml:space="preserve"> Aceptar el riesgo. No determinar acciones.</v>
      </c>
      <c r="AZ26" s="454"/>
      <c r="BA26" s="456"/>
      <c r="BB26" s="458"/>
    </row>
    <row r="27" spans="2:54" ht="46.5" customHeight="1">
      <c r="B27" s="558"/>
      <c r="C27" s="461"/>
      <c r="D27" s="460"/>
      <c r="E27" s="483"/>
      <c r="F27" s="460"/>
      <c r="G27" s="460"/>
      <c r="H27" s="460"/>
      <c r="I27" s="460"/>
      <c r="J27" s="101" t="s">
        <v>215</v>
      </c>
      <c r="K27" s="101" t="s">
        <v>217</v>
      </c>
      <c r="M27" s="462"/>
      <c r="N27" s="462"/>
      <c r="O27" s="462"/>
      <c r="P27" s="462"/>
      <c r="Q27" s="462"/>
      <c r="R27" s="462"/>
      <c r="S27" s="463"/>
      <c r="U27" s="101" t="str">
        <f t="shared" si="7"/>
        <v>Reuniones de seguimiento a los acuerdos y/o compromisos adquiridos con las partes involucradas</v>
      </c>
      <c r="V27" s="312" t="s">
        <v>109</v>
      </c>
      <c r="W27" s="100" t="s">
        <v>107</v>
      </c>
      <c r="X27" s="448">
        <v>2</v>
      </c>
      <c r="Y27" s="449"/>
      <c r="Z27" s="450"/>
      <c r="AA27" s="448">
        <v>1</v>
      </c>
      <c r="AB27" s="449"/>
      <c r="AC27" s="450"/>
      <c r="AD27" s="448">
        <v>1</v>
      </c>
      <c r="AE27" s="449"/>
      <c r="AF27" s="450"/>
      <c r="AG27" s="448">
        <v>1</v>
      </c>
      <c r="AH27" s="449"/>
      <c r="AI27" s="450"/>
      <c r="AJ27" s="103">
        <f t="shared" si="5"/>
        <v>0.625</v>
      </c>
      <c r="AK27" s="104" t="str">
        <f t="shared" si="6"/>
        <v>Medianamente Efectivo</v>
      </c>
      <c r="AL27" s="474"/>
      <c r="AM27" s="481"/>
      <c r="AN27" s="513"/>
      <c r="AO27" s="474"/>
      <c r="AQ27" s="470"/>
      <c r="AR27" s="470"/>
      <c r="AS27" s="471"/>
      <c r="AT27" s="451"/>
      <c r="AU27" s="451"/>
      <c r="AV27" s="452"/>
      <c r="AW27" s="451"/>
      <c r="AX27" s="453"/>
      <c r="AZ27" s="455"/>
      <c r="BA27" s="457"/>
      <c r="BB27" s="459"/>
    </row>
    <row r="28" spans="2:54" ht="42" customHeight="1">
      <c r="B28" s="558"/>
      <c r="C28" s="461" t="s">
        <v>220</v>
      </c>
      <c r="D28" s="473"/>
      <c r="E28" s="473"/>
      <c r="F28" s="473"/>
      <c r="G28" s="460" t="s">
        <v>119</v>
      </c>
      <c r="H28" s="460"/>
      <c r="I28" s="460"/>
      <c r="J28" s="106" t="s">
        <v>221</v>
      </c>
      <c r="K28" s="101" t="s">
        <v>222</v>
      </c>
      <c r="M28" s="462">
        <v>4</v>
      </c>
      <c r="N28" s="462" t="str">
        <f>IF(M28=5,"Esperada",IF(M28=4,"Alta",IF(M28=3,"Media",IF(M28=2,"Baja",IF(M28=1,"Remota","0")))))</f>
        <v>Alta</v>
      </c>
      <c r="O28" s="462">
        <v>4</v>
      </c>
      <c r="P28" s="462" t="str">
        <f>IF(O28=5,"Significativo",IF(O28=4,"Alto",IF(O28=3,"Medio",IF(O28=2,"Bajo",IF(O28=1,"No Significativo","0")))))</f>
        <v>Alto</v>
      </c>
      <c r="Q28" s="462" t="s">
        <v>45</v>
      </c>
      <c r="R28" s="462">
        <f>O28*M28</f>
        <v>16</v>
      </c>
      <c r="S28" s="463" t="str">
        <f>IF(R28=1,"Bajo",IF(R28=2,"Bajo",IF(R28=3,"Bajo",IF(R28=4,"Bajo",IF(R28=5,"Medio",IF(R28=6,"Medio",IF(R28=8,"Medio",IF(R28=9,"Medio",IF(R28=10,"Medio",IF(R28=12,"Medio",IF(R28=15,"Alto",IF(R28=16,"Alto",IF(R28=20,"Alto",IF(R28=25,"Alto","0"))))))))))))))</f>
        <v>Alto</v>
      </c>
      <c r="U28" s="101" t="str">
        <f t="shared" si="7"/>
        <v>Entrega de informes semanales, mensuales y finales.</v>
      </c>
      <c r="V28" s="312" t="s">
        <v>120</v>
      </c>
      <c r="W28" s="100" t="s">
        <v>107</v>
      </c>
      <c r="X28" s="448">
        <v>2</v>
      </c>
      <c r="Y28" s="449"/>
      <c r="Z28" s="450"/>
      <c r="AA28" s="448">
        <v>1</v>
      </c>
      <c r="AB28" s="449"/>
      <c r="AC28" s="450"/>
      <c r="AD28" s="448">
        <v>2</v>
      </c>
      <c r="AE28" s="449"/>
      <c r="AF28" s="450"/>
      <c r="AG28" s="448">
        <v>2</v>
      </c>
      <c r="AH28" s="449"/>
      <c r="AI28" s="450"/>
      <c r="AJ28" s="103">
        <f t="shared" si="5"/>
        <v>0.875</v>
      </c>
      <c r="AK28" s="98" t="str">
        <f t="shared" si="6"/>
        <v>Efectivo</v>
      </c>
      <c r="AL28" s="99">
        <f>AVERAGE(AJ28)</f>
        <v>0.875</v>
      </c>
      <c r="AM28" s="99" t="str">
        <f>IF(AND(AL28&gt;=0%,AL28&lt;40%),"0% ",IF(AND(AL28&gt;=41%,AL28&lt;60%),"20%",IF(AND(AL28&gt;=61%,AL28&lt;80%),"40%",IF(AND(AL28&gt;=81%,AL28&lt;90%),"60%", IF(AND(AL28&gt;=91%,AL28&lt;=100%),"80","0%")))))</f>
        <v>60%</v>
      </c>
      <c r="AN28" s="99">
        <v>0</v>
      </c>
      <c r="AO28" s="99" t="str">
        <f>IF(AND(AN28&gt;=0%,AN28&lt;40%),"0% ",IF(AND(AN28&gt;=41%,AN28&lt;60%),"20%",IF(AND(AN28&gt;=61%,AN28&lt;80%),"40%",IF(AND(AN28&gt;=81%,AN28&lt;90%),"60%", IF(AND(AN28&gt;=91%,AN28&lt;=100%),"80","0%")))))</f>
        <v xml:space="preserve">0% </v>
      </c>
      <c r="AQ28" s="515">
        <f>M28-(M28*AL28:AL29)</f>
        <v>0.5</v>
      </c>
      <c r="AR28" s="470" t="str">
        <f>IF(AQ28=5,"Esperada",IF(AQ28=4,"Alta",IF(AQ28=3,"Media",IF(AQ28=2,"Baja",IF(AQ28=1,"Remota","Remota")))))</f>
        <v>Remota</v>
      </c>
      <c r="AS28" s="471">
        <f>O28-(O28*AO28:AO29)</f>
        <v>4</v>
      </c>
      <c r="AT28" s="451" t="str">
        <f>IF(AS28=5,"Significativo",IF(AS28=4,"Alto",IF(AS28=3,"Medio",IF(AS28=2,"Bajo",IF(AS28=1,"No Significativo","No Significativo")))))</f>
        <v>Alto</v>
      </c>
      <c r="AU28" s="451" t="str">
        <f>Q28</f>
        <v>Legal y Regulatoria</v>
      </c>
      <c r="AV28" s="452">
        <f>AQ28*AS28</f>
        <v>2</v>
      </c>
      <c r="AW28" s="451" t="str">
        <f>IF(AV28=1,"Bajo",IF(AV28=2,"Bajo",IF(AV28=3,"Bajo",IF(AV28=4,"Bajo",IF(AV28=5,"Medio",IF(AV28=6,"Medio",IF(AV28=8,"Medio",IF(AV28=9,"Medio",IF(AV28=10,"Medio",IF(AV28=12,"Medio",IF(AV28=15,"Alto",IF(AV28=16,"Alto",IF(AV28=20,"Alto",IF(AV28=25,"Alto","Bajo"))))))))))))))</f>
        <v>Bajo</v>
      </c>
      <c r="AX28" s="453" t="str">
        <f>IF(AV28=1," Aceptar el riesgo. No determinar acciones.",IF(AV28=2," Aceptar el riesgo. No determinar acciones.",IF(AV28=3," Aceptar el riesgo. No determinar acciones.",IF(AV28=4," Aceptar el riesgo. No determinar acciones.",IF(AV28=5," Evaluar a juicio de experto la nececidad de deterrminar acciones para prevenir su ocurrencia",IF(AV28=6," Evaluar a juicio de experto la nececidad de deterrminar acciones para prevenir su ocurrencia",IF(AV28=8," Evaluar a juicio de experto la nececidad de deterrminar acciones para prevenir su ocurrencia",IF(AV28=9," Evaluar a juicio de experto la nececidad de deterrminar acciones para prevenir su ocurrencia",IF(AV28=10," Evaluar a juicio de experto la nececidad de deterrminar acciones para prevenir su ocurrencia",IF(AV28=12," Evaluar a juicio de experto la nececidad de deterrminar acciones para prevenir su ocurrencia",IF(AV28=15," Deterrminar acciones para prevenir su ocurrencia, compartirla o eliminarla.",IF(AV28=16," Deterrminar acciones para prevenir su ocurrencia, compartirla o eliminarla.",IF(AV28=20," Deterrminar acciones para prevenir su ocurrencia, compartirla o eliminarla.",IF(AV28=25," Deterrminar acciones para prevenir su ocurrencia, compartirla o eliminarla."," Aceptar el riesgo. No determinar acciones."))))))))))))))</f>
        <v xml:space="preserve"> Aceptar el riesgo. No determinar acciones.</v>
      </c>
      <c r="AZ28" s="454"/>
      <c r="BA28" s="456"/>
      <c r="BB28" s="458"/>
    </row>
    <row r="29" spans="2:54" ht="42" customHeight="1">
      <c r="B29" s="558"/>
      <c r="C29" s="461"/>
      <c r="D29" s="473"/>
      <c r="E29" s="473"/>
      <c r="F29" s="473"/>
      <c r="G29" s="460"/>
      <c r="H29" s="460"/>
      <c r="I29" s="460"/>
      <c r="J29" s="102" t="s">
        <v>219</v>
      </c>
      <c r="K29" s="47" t="s">
        <v>108</v>
      </c>
      <c r="M29" s="462"/>
      <c r="N29" s="462"/>
      <c r="O29" s="462"/>
      <c r="P29" s="462"/>
      <c r="Q29" s="462"/>
      <c r="R29" s="462"/>
      <c r="S29" s="463"/>
      <c r="U29" s="101" t="str">
        <f t="shared" si="7"/>
        <v>Auditorias de control interno</v>
      </c>
      <c r="V29" s="312" t="s">
        <v>109</v>
      </c>
      <c r="W29" s="100" t="s">
        <v>110</v>
      </c>
      <c r="X29" s="448">
        <v>2</v>
      </c>
      <c r="Y29" s="449"/>
      <c r="Z29" s="450"/>
      <c r="AA29" s="448">
        <v>1</v>
      </c>
      <c r="AB29" s="449"/>
      <c r="AC29" s="450"/>
      <c r="AD29" s="448">
        <v>2</v>
      </c>
      <c r="AE29" s="449"/>
      <c r="AF29" s="450"/>
      <c r="AG29" s="448">
        <v>2</v>
      </c>
      <c r="AH29" s="449"/>
      <c r="AI29" s="450"/>
      <c r="AJ29" s="103">
        <f t="shared" si="5"/>
        <v>0.875</v>
      </c>
      <c r="AK29" s="104" t="str">
        <f t="shared" si="6"/>
        <v>Efectivo</v>
      </c>
      <c r="AL29" s="99">
        <v>0</v>
      </c>
      <c r="AM29" s="99" t="str">
        <f>IF(AND(AL29&gt;=0%,AL29&lt;40%),"0% ",IF(AND(AL29&gt;=41%,AL29&lt;60%),"20%",IF(AND(AL29&gt;=61%,AL29&lt;80%),"40%",IF(AND(AL29&gt;=81%,AL29&lt;90%),"60%", IF(AND(AL29&gt;=91%,AL29&lt;=100%),"80","0%")))))</f>
        <v xml:space="preserve">0% </v>
      </c>
      <c r="AN29" s="99">
        <f>AVERAGE(AJ29)</f>
        <v>0.875</v>
      </c>
      <c r="AO29" s="99" t="str">
        <f>IF(AND(AN29&gt;=0%,AN29&lt;40%),"0% ",IF(AND(AN29&gt;=41%,AN29&lt;60%),"20%",IF(AND(AN29&gt;=61%,AN29&lt;80%),"40%",IF(AND(AN29&gt;=81%,AN29&lt;90%),"60%", IF(AND(AN29&gt;=91%,AN29&lt;=100%),"80","0%")))))</f>
        <v>60%</v>
      </c>
      <c r="AQ29" s="515"/>
      <c r="AR29" s="470"/>
      <c r="AS29" s="471"/>
      <c r="AT29" s="451"/>
      <c r="AU29" s="451"/>
      <c r="AV29" s="452"/>
      <c r="AW29" s="451"/>
      <c r="AX29" s="453"/>
      <c r="AZ29" s="455"/>
      <c r="BA29" s="457"/>
      <c r="BB29" s="459"/>
    </row>
    <row r="30" spans="2:54" ht="42" customHeight="1">
      <c r="B30" s="558"/>
      <c r="C30" s="300" t="s">
        <v>1017</v>
      </c>
      <c r="D30" s="311"/>
      <c r="E30" s="311" t="s">
        <v>119</v>
      </c>
      <c r="F30" s="311"/>
      <c r="G30" s="316"/>
      <c r="H30" s="316"/>
      <c r="I30" s="316"/>
      <c r="J30" s="306" t="s">
        <v>1000</v>
      </c>
      <c r="K30" s="319" t="s">
        <v>1001</v>
      </c>
      <c r="M30" s="312">
        <v>2</v>
      </c>
      <c r="N30" s="299" t="str">
        <f>IF(M30=5,"Esperada",IF(M30=4,"Alta",IF(M30=3,"Media",IF(M30=2,"Baja",IF(M30=1,"Remota","0")))))</f>
        <v>Baja</v>
      </c>
      <c r="O30" s="299">
        <v>3</v>
      </c>
      <c r="P30" s="312" t="str">
        <f>IF(O30=5,"Significativo",IF(O30=4,"Alto",IF(O30=3,"Medio",IF(O30=2,"Bajo",IF(O30=1,"No Significativo","0")))))</f>
        <v>Medio</v>
      </c>
      <c r="Q30" s="312" t="s">
        <v>44</v>
      </c>
      <c r="R30" s="312">
        <f>O30*M30</f>
        <v>6</v>
      </c>
      <c r="S30" s="318" t="str">
        <f>IF(R30=1,"Bajo",IF(R30=2,"Bajo",IF(R30=3,"Bajo",IF(R30=4,"Bajo",IF(R30=5,"Medio",IF(R30=6,"Medio",IF(R30=8,"Medio",IF(R30=9,"Medio",IF(R30=10,"Medio",IF(R30=12,"Medio",IF(R30=15,"Alto",IF(R30=16,"Alto",IF(R30=20,"Alto",IF(R30=25,"Alto","0"))))))))))))))</f>
        <v>Medio</v>
      </c>
      <c r="U30" s="319" t="str">
        <f t="shared" si="7"/>
        <v>Suscripción del acuerdo de confidencialidad y pago para el acceso al cuarto de datos.</v>
      </c>
      <c r="V30" s="218" t="s">
        <v>120</v>
      </c>
      <c r="W30" s="299" t="s">
        <v>132</v>
      </c>
      <c r="X30" s="448">
        <v>2</v>
      </c>
      <c r="Y30" s="449"/>
      <c r="Z30" s="450"/>
      <c r="AA30" s="448">
        <v>2</v>
      </c>
      <c r="AB30" s="449"/>
      <c r="AC30" s="450"/>
      <c r="AD30" s="448">
        <v>2</v>
      </c>
      <c r="AE30" s="449"/>
      <c r="AF30" s="450"/>
      <c r="AG30" s="448">
        <v>2</v>
      </c>
      <c r="AH30" s="449"/>
      <c r="AI30" s="450"/>
      <c r="AJ30" s="320">
        <f t="shared" si="5"/>
        <v>1</v>
      </c>
      <c r="AK30" s="310" t="str">
        <f t="shared" si="6"/>
        <v>Altamente Efectivo</v>
      </c>
      <c r="AL30" s="314">
        <f>AVERAGE(AJ30)</f>
        <v>1</v>
      </c>
      <c r="AM30" s="314" t="str">
        <f t="shared" ref="AM30:AM40" si="8">IF(AND(AL30&gt;=0%,AL30&lt;40%),"0% ",IF(AND(AL30&gt;=41%,AL30&lt;60%),"20%",IF(AND(AL30&gt;=61%,AL30&lt;80%),"40%",IF(AND(AL30&gt;=81%,AL30&lt;90%),"60%", IF(AND(AL30&gt;=91%,AL30&lt;=100%),"80","0%")))))</f>
        <v>80</v>
      </c>
      <c r="AN30" s="314">
        <f>AVERAGE(AL30)</f>
        <v>1</v>
      </c>
      <c r="AO30" s="314" t="str">
        <f t="shared" ref="AO30:AO40" si="9">IF(AND(AN30&gt;=0%,AN30&lt;40%),"0% ",IF(AND(AN30&gt;=41%,AN30&lt;60%),"20%",IF(AND(AN30&gt;=61%,AN30&lt;80%),"40%",IF(AND(AN30&gt;=81%,AN30&lt;90%),"60%", IF(AND(AN30&gt;=91%,AN30&lt;=100%),"80","0%")))))</f>
        <v>80</v>
      </c>
      <c r="AQ30" s="308">
        <f>M30-(M30*AL30)</f>
        <v>0</v>
      </c>
      <c r="AR30" s="308" t="str">
        <f>IF(AQ30=5,"Esperada",IF(AQ30=4,"Alta",IF(AQ30=3,"Media",IF(AQ30=2,"Baja",IF(AQ30=1,"Remota","Remota")))))</f>
        <v>Remota</v>
      </c>
      <c r="AS30" s="308">
        <f>O30-(O30*AO30)</f>
        <v>-237</v>
      </c>
      <c r="AT30" s="309" t="str">
        <f>IF(AS30=5,"Significativo",IF(AS30=4,"Alto",IF(AS30=3,"Medio",IF(AS30=2,"Bajo",IF(AS30=1,"No Significativo","No Significativo")))))</f>
        <v>No Significativo</v>
      </c>
      <c r="AU30" s="309" t="str">
        <f>Q30</f>
        <v>Usuarios y mercado</v>
      </c>
      <c r="AV30" s="309">
        <f>AQ30*AS30</f>
        <v>0</v>
      </c>
      <c r="AW30" s="309" t="str">
        <f>IF(AV30=1,"Bajo",IF(AV30=2,"Bajo",IF(AV30=3,"Bajo",IF(AV30=4,"Bajo",IF(AV30=5,"Medio",IF(AV30=6,"Medio",IF(AV30=8,"Medio",IF(AV30=9,"Medio",IF(AV30=10,"Medio",IF(AV30=12,"Medio",IF(AV30=15,"Alto",IF(AV30=16,"Alto",IF(AV30=20,"Alto",IF(AV30=25,"Alto","Bajo"))))))))))))))</f>
        <v>Bajo</v>
      </c>
      <c r="AX30" s="315" t="str">
        <f t="shared" ref="AX30:AX40" si="10">IF(AV30=1," Aceptar el riesgo. No determinar acciones.",IF(AV30=2," Aceptar el riesgo. No determinar acciones.",IF(AV30=3," Aceptar el riesgo. No determinar acciones.",IF(AV30=4," Aceptar el riesgo. No determinar acciones.",IF(AV30=5," Evaluar a juicio de experto la nececidad de deterrminar acciones para prevenir su ocurrencia",IF(AV30=6," Evaluar a juicio de experto la nececidad de deterrminar acciones para prevenir su ocurrencia",IF(AV30=8," Evaluar a juicio de experto la nececidad de deterrminar acciones para prevenir su ocurrencia",IF(AV30=9," Evaluar a juicio de experto la nececidad de deterrminar acciones para prevenir su ocurrencia",IF(AV30=10," Evaluar a juicio de experto la nececidad de deterrminar acciones para prevenir su ocurrencia",IF(AV30=12," Evaluar a juicio de experto la nececidad de deterrminar acciones para prevenir su ocurrencia",IF(AV30=15," Deterrminar acciones para prevenir su ocurrencia, compartirla o eliminarla.",IF(AV30=16," Deterrminar acciones para prevenir su ocurrencia, compartirla o eliminarla.",IF(AV30=20," Deterrminar acciones para prevenir su ocurrencia, compartirla o eliminarla.",IF(AV30=25," Deterrminar acciones para prevenir su ocurrencia, compartirla o eliminarla."," Aceptar el riesgo. No determinar acciones."))))))))))))))</f>
        <v xml:space="preserve"> Aceptar el riesgo. No determinar acciones.</v>
      </c>
      <c r="AZ30" s="303"/>
      <c r="BA30" s="304"/>
      <c r="BB30" s="301"/>
    </row>
    <row r="31" spans="2:54" ht="56.1" customHeight="1">
      <c r="B31" s="558"/>
      <c r="C31" s="300" t="s">
        <v>1002</v>
      </c>
      <c r="D31" s="311"/>
      <c r="E31" s="311"/>
      <c r="F31" s="311"/>
      <c r="G31" s="317" t="s">
        <v>119</v>
      </c>
      <c r="H31" s="316"/>
      <c r="I31" s="316"/>
      <c r="J31" s="306" t="s">
        <v>1003</v>
      </c>
      <c r="K31" s="319" t="s">
        <v>1018</v>
      </c>
      <c r="M31" s="312">
        <v>1</v>
      </c>
      <c r="N31" s="299" t="str">
        <f>IF(M31=5,"Esperada",IF(M31=4,"Alta",IF(M31=3,"Media",IF(M31=2,"Baja",IF(M31=1,"Remota","0")))))</f>
        <v>Remota</v>
      </c>
      <c r="O31" s="299">
        <v>1</v>
      </c>
      <c r="P31" s="312" t="str">
        <f>IF(O31=5,"Significativo",IF(O31=4,"Alto",IF(O31=3,"Medio",IF(O31=2,"Bajo",IF(O31=1,"No Significativo","0")))))</f>
        <v>No Significativo</v>
      </c>
      <c r="Q31" s="312" t="s">
        <v>45</v>
      </c>
      <c r="R31" s="312">
        <f>O31*M31</f>
        <v>1</v>
      </c>
      <c r="S31" s="318" t="str">
        <f>IF(R31=1,"Bajo",IF(R31=2,"Bajo",IF(R31=3,"Bajo",IF(R31=4,"Bajo",IF(R31=5,"Medio",IF(R31=6,"Medio",IF(R31=8,"Medio",IF(R31=9,"Medio",IF(R31=10,"Medio",IF(R31=12,"Medio",IF(R31=15,"Alto",IF(R31=16,"Alto",IF(R31=20,"Alto",IF(R31=25,"Alto","0"))))))))))))))</f>
        <v>Bajo</v>
      </c>
      <c r="U31" s="319" t="str">
        <f t="shared" si="7"/>
        <v xml:space="preserve">Requisito visita e inspección obligatoria durante el proceso precontractual. Los Interesados que no asistan a la visita programada no podrán presentar Propuesta y si lo hicieren, la misma no será evaluada por DISPAC </v>
      </c>
      <c r="V31" s="218" t="s">
        <v>120</v>
      </c>
      <c r="W31" s="299" t="s">
        <v>107</v>
      </c>
      <c r="X31" s="448">
        <v>2</v>
      </c>
      <c r="Y31" s="449"/>
      <c r="Z31" s="450"/>
      <c r="AA31" s="448">
        <v>1</v>
      </c>
      <c r="AB31" s="449"/>
      <c r="AC31" s="450"/>
      <c r="AD31" s="448">
        <v>2</v>
      </c>
      <c r="AE31" s="449"/>
      <c r="AF31" s="450"/>
      <c r="AG31" s="448">
        <v>2</v>
      </c>
      <c r="AH31" s="449"/>
      <c r="AI31" s="450"/>
      <c r="AJ31" s="320">
        <f t="shared" si="5"/>
        <v>0.875</v>
      </c>
      <c r="AK31" s="310" t="str">
        <f t="shared" si="6"/>
        <v>Efectivo</v>
      </c>
      <c r="AL31" s="314">
        <f t="shared" ref="AL31:AL40" si="11">AVERAGE(AJ31)</f>
        <v>0.875</v>
      </c>
      <c r="AM31" s="314" t="str">
        <f t="shared" si="8"/>
        <v>60%</v>
      </c>
      <c r="AN31" s="314">
        <f t="shared" ref="AN31:AN40" si="12">AVERAGE(AL31)</f>
        <v>0.875</v>
      </c>
      <c r="AO31" s="314" t="str">
        <f t="shared" si="9"/>
        <v>60%</v>
      </c>
      <c r="AQ31" s="308">
        <f t="shared" ref="AQ31:AQ40" si="13">M31-(M31*AL31)</f>
        <v>0.125</v>
      </c>
      <c r="AR31" s="308" t="str">
        <f t="shared" ref="AR31:AR40" si="14">IF(AQ31=5,"Esperada",IF(AQ31=4,"Alta",IF(AQ31=3,"Media",IF(AQ31=2,"Baja",IF(AQ31=1,"Remota","Remota")))))</f>
        <v>Remota</v>
      </c>
      <c r="AS31" s="308">
        <f t="shared" ref="AS31:AS40" si="15">O31-(O31*AO31)</f>
        <v>0.4</v>
      </c>
      <c r="AT31" s="309" t="str">
        <f t="shared" ref="AT31:AT40" si="16">IF(AS31=5,"Significativo",IF(AS31=4,"Alto",IF(AS31=3,"Medio",IF(AS31=2,"Bajo",IF(AS31=1,"No Significativo","No Significativo")))))</f>
        <v>No Significativo</v>
      </c>
      <c r="AU31" s="309" t="str">
        <f t="shared" ref="AU31:AU40" si="17">Q31</f>
        <v>Legal y Regulatoria</v>
      </c>
      <c r="AV31" s="309">
        <f t="shared" ref="AV31:AV40" si="18">AQ31*AS31</f>
        <v>0.05</v>
      </c>
      <c r="AW31" s="309" t="str">
        <f t="shared" ref="AW31:AW40" si="19">IF(AV31=1,"Bajo",IF(AV31=2,"Bajo",IF(AV31=3,"Bajo",IF(AV31=4,"Bajo",IF(AV31=5,"Medio",IF(AV31=6,"Medio",IF(AV31=8,"Medio",IF(AV31=9,"Medio",IF(AV31=10,"Medio",IF(AV31=12,"Medio",IF(AV31=15,"Alto",IF(AV31=16,"Alto",IF(AV31=20,"Alto",IF(AV31=25,"Alto","Bajo"))))))))))))))</f>
        <v>Bajo</v>
      </c>
      <c r="AX31" s="315" t="str">
        <f t="shared" si="10"/>
        <v xml:space="preserve"> Aceptar el riesgo. No determinar acciones.</v>
      </c>
      <c r="AZ31" s="303"/>
      <c r="BA31" s="304"/>
      <c r="BB31" s="301"/>
    </row>
    <row r="32" spans="2:54" ht="65.25" customHeight="1">
      <c r="B32" s="558"/>
      <c r="C32" s="300" t="s">
        <v>1019</v>
      </c>
      <c r="D32" s="311"/>
      <c r="E32" s="311"/>
      <c r="F32" s="311"/>
      <c r="G32" s="317" t="s">
        <v>119</v>
      </c>
      <c r="H32" s="316"/>
      <c r="I32" s="316"/>
      <c r="J32" s="306" t="s">
        <v>1004</v>
      </c>
      <c r="K32" s="319" t="s">
        <v>1007</v>
      </c>
      <c r="M32" s="312">
        <v>2</v>
      </c>
      <c r="N32" s="299" t="str">
        <f>IF(M32=5,"Esperada",IF(M32=4,"Alta",IF(M32=3,"Media",IF(M32=2,"Baja",IF(M32=1,"Remota","0")))))</f>
        <v>Baja</v>
      </c>
      <c r="O32" s="299">
        <v>5</v>
      </c>
      <c r="P32" s="312" t="str">
        <f>IF(O32=5,"Significativo",IF(O32=4,"Alto",IF(O32=3,"Medio",IF(O32=2,"Bajo",IF(O32=1,"No Significativo","0")))))</f>
        <v>Significativo</v>
      </c>
      <c r="Q32" s="312" t="s">
        <v>45</v>
      </c>
      <c r="R32" s="312">
        <f>O32*M32</f>
        <v>10</v>
      </c>
      <c r="S32" s="318" t="str">
        <f>IF(R32=1,"Bajo",IF(R32=2,"Bajo",IF(R32=3,"Bajo",IF(R32=4,"Bajo",IF(R32=5,"Medio",IF(R32=6,"Medio",IF(R32=8,"Medio",IF(R32=9,"Medio",IF(R32=10,"Medio",IF(R32=12,"Medio",IF(R32=15,"Alto",IF(R32=16,"Alto",IF(R32=20,"Alto",IF(R32=25,"Alto","0"))))))))))))))</f>
        <v>Medio</v>
      </c>
      <c r="U32" s="319" t="str">
        <f t="shared" si="7"/>
        <v>DISPAC hará efectiva la Garantía de Seriedad de la Propuesta de que trata el numeral 5.2 de estos Términos de Referencia, y dispondrá de su valor como indemnización de perjuicios, sin que por ello pierda el derecho de exigir indemnizaciones superiores.</v>
      </c>
      <c r="V32" s="218" t="s">
        <v>120</v>
      </c>
      <c r="W32" s="321" t="s">
        <v>107</v>
      </c>
      <c r="X32" s="448">
        <v>2</v>
      </c>
      <c r="Y32" s="449"/>
      <c r="Z32" s="450"/>
      <c r="AA32" s="448">
        <v>1</v>
      </c>
      <c r="AB32" s="449"/>
      <c r="AC32" s="450"/>
      <c r="AD32" s="448">
        <v>2</v>
      </c>
      <c r="AE32" s="449"/>
      <c r="AF32" s="450"/>
      <c r="AG32" s="448">
        <v>2</v>
      </c>
      <c r="AH32" s="449"/>
      <c r="AI32" s="450"/>
      <c r="AJ32" s="320">
        <f t="shared" si="5"/>
        <v>0.875</v>
      </c>
      <c r="AK32" s="310" t="str">
        <f t="shared" si="6"/>
        <v>Efectivo</v>
      </c>
      <c r="AL32" s="314">
        <f t="shared" si="11"/>
        <v>0.875</v>
      </c>
      <c r="AM32" s="314" t="str">
        <f t="shared" si="8"/>
        <v>60%</v>
      </c>
      <c r="AN32" s="314">
        <f t="shared" si="12"/>
        <v>0.875</v>
      </c>
      <c r="AO32" s="314" t="str">
        <f t="shared" si="9"/>
        <v>60%</v>
      </c>
      <c r="AQ32" s="308">
        <f t="shared" si="13"/>
        <v>0.25</v>
      </c>
      <c r="AR32" s="308" t="str">
        <f t="shared" si="14"/>
        <v>Remota</v>
      </c>
      <c r="AS32" s="308">
        <f t="shared" si="15"/>
        <v>2</v>
      </c>
      <c r="AT32" s="309" t="str">
        <f t="shared" si="16"/>
        <v>Bajo</v>
      </c>
      <c r="AU32" s="309" t="str">
        <f t="shared" si="17"/>
        <v>Legal y Regulatoria</v>
      </c>
      <c r="AV32" s="309">
        <f>AQ32*AS32</f>
        <v>0.5</v>
      </c>
      <c r="AW32" s="309" t="str">
        <f t="shared" si="19"/>
        <v>Bajo</v>
      </c>
      <c r="AX32" s="315" t="str">
        <f t="shared" si="10"/>
        <v xml:space="preserve"> Aceptar el riesgo. No determinar acciones.</v>
      </c>
      <c r="AZ32" s="303"/>
      <c r="BA32" s="304"/>
      <c r="BB32" s="301"/>
    </row>
    <row r="33" spans="2:54" ht="68.25" customHeight="1">
      <c r="B33" s="558"/>
      <c r="C33" s="495" t="s">
        <v>1005</v>
      </c>
      <c r="D33" s="494"/>
      <c r="E33" s="494"/>
      <c r="F33" s="494"/>
      <c r="G33" s="562" t="s">
        <v>119</v>
      </c>
      <c r="H33" s="467"/>
      <c r="I33" s="467"/>
      <c r="J33" s="560" t="s">
        <v>1006</v>
      </c>
      <c r="K33" s="319" t="s">
        <v>1014</v>
      </c>
      <c r="M33" s="446">
        <v>1</v>
      </c>
      <c r="N33" s="446" t="str">
        <f>IF(M33=5,"Esperada",IF(M33=4,"Alta",IF(M33=3,"Media",IF(M33=2,"Baja",IF(M33=1,"Remota","0")))))</f>
        <v>Remota</v>
      </c>
      <c r="O33" s="446">
        <v>5</v>
      </c>
      <c r="P33" s="446" t="str">
        <f t="shared" ref="P33:P39" si="20">IF(O33=5,"Significativo",IF(O33=4,"Alto",IF(O33=3,"Medio",IF(O33=2,"Bajo",IF(O33=1,"No Significativo","0")))))</f>
        <v>Significativo</v>
      </c>
      <c r="Q33" s="446" t="s">
        <v>45</v>
      </c>
      <c r="R33" s="446">
        <f>O33*M33</f>
        <v>5</v>
      </c>
      <c r="S33" s="478" t="str">
        <f>IF(R33=1,"Bajo",IF(R33=2,"Bajo",IF(R33=3,"Bajo",IF(R33=4,"Bajo",IF(R33=5,"Medio",IF(R33=6,"Medio",IF(R33=8,"Medio",IF(R33=9,"Medio",IF(R33=10,"Medio",IF(R33=12,"Medio",IF(R33=15,"Alto",IF(R33=16,"Alto",IF(R33=20,"Alto",IF(R33=25,"Alto","0"))))))))))))))</f>
        <v>Medio</v>
      </c>
      <c r="U33" s="319" t="str">
        <f t="shared" si="7"/>
        <v>Los Proponentes deberán declarar bajo la gravedad de juramento que se entenderá prestado con la suscripción de la Carta de Presentación de la Propuesta que: (i) no están incursos en las mencionadas inhabilidades, incompatibilidades o prohibiciones legales.</v>
      </c>
      <c r="V33" s="218" t="s">
        <v>120</v>
      </c>
      <c r="W33" s="321" t="s">
        <v>107</v>
      </c>
      <c r="X33" s="448">
        <v>2</v>
      </c>
      <c r="Y33" s="449"/>
      <c r="Z33" s="450"/>
      <c r="AA33" s="448">
        <v>1</v>
      </c>
      <c r="AB33" s="449"/>
      <c r="AC33" s="450"/>
      <c r="AD33" s="448">
        <v>2</v>
      </c>
      <c r="AE33" s="449"/>
      <c r="AF33" s="450"/>
      <c r="AG33" s="448">
        <v>2</v>
      </c>
      <c r="AH33" s="449"/>
      <c r="AI33" s="450"/>
      <c r="AJ33" s="320">
        <f t="shared" si="5"/>
        <v>0.875</v>
      </c>
      <c r="AK33" s="310" t="str">
        <f t="shared" si="6"/>
        <v>Efectivo</v>
      </c>
      <c r="AL33" s="314">
        <f t="shared" si="11"/>
        <v>0.875</v>
      </c>
      <c r="AM33" s="314" t="str">
        <f t="shared" si="8"/>
        <v>60%</v>
      </c>
      <c r="AN33" s="314">
        <f t="shared" si="12"/>
        <v>0.875</v>
      </c>
      <c r="AO33" s="314" t="str">
        <f t="shared" si="9"/>
        <v>60%</v>
      </c>
      <c r="AQ33" s="308">
        <f t="shared" si="13"/>
        <v>0.125</v>
      </c>
      <c r="AR33" s="308" t="str">
        <f t="shared" si="14"/>
        <v>Remota</v>
      </c>
      <c r="AS33" s="308">
        <f t="shared" si="15"/>
        <v>2</v>
      </c>
      <c r="AT33" s="309" t="str">
        <f t="shared" si="16"/>
        <v>Bajo</v>
      </c>
      <c r="AU33" s="309" t="str">
        <f t="shared" si="17"/>
        <v>Legal y Regulatoria</v>
      </c>
      <c r="AV33" s="309">
        <f t="shared" si="18"/>
        <v>0.25</v>
      </c>
      <c r="AW33" s="309" t="str">
        <f t="shared" si="19"/>
        <v>Bajo</v>
      </c>
      <c r="AX33" s="315" t="str">
        <f t="shared" si="10"/>
        <v xml:space="preserve"> Aceptar el riesgo. No determinar acciones.</v>
      </c>
      <c r="AZ33" s="303"/>
      <c r="BA33" s="304"/>
      <c r="BB33" s="301"/>
    </row>
    <row r="34" spans="2:54" ht="127.5">
      <c r="B34" s="558"/>
      <c r="C34" s="496"/>
      <c r="D34" s="457"/>
      <c r="E34" s="457"/>
      <c r="F34" s="457"/>
      <c r="G34" s="512"/>
      <c r="H34" s="468"/>
      <c r="I34" s="468"/>
      <c r="J34" s="561"/>
      <c r="K34" s="319" t="s">
        <v>1015</v>
      </c>
      <c r="M34" s="447"/>
      <c r="N34" s="447"/>
      <c r="O34" s="447"/>
      <c r="P34" s="447"/>
      <c r="Q34" s="447"/>
      <c r="R34" s="447"/>
      <c r="S34" s="479"/>
      <c r="U34" s="319" t="str">
        <f t="shared" si="7"/>
        <v>Verificación directa por el equipo evaluador. (d) Cuando el Proponente esté reportado en el Boletín de Responsables Fiscales emitido por la Contraloría General de la República o se encuentre reportado en el SIRI de la Procuraduría General de la Nación con sanción que implique inhabilidad vigente o figure en las listas de personas reportadas por lavado de activos y/o financiación del terrorismo, o cuando el representante legal del Proponente tenga antecedentes judiciales registrados en el aplicativo que ha destinado para tal fin la Policía Nacional se rechazará la propuesta.</v>
      </c>
      <c r="V34" s="218" t="s">
        <v>120</v>
      </c>
      <c r="W34" s="321" t="s">
        <v>107</v>
      </c>
      <c r="X34" s="448">
        <v>2</v>
      </c>
      <c r="Y34" s="449"/>
      <c r="Z34" s="450"/>
      <c r="AA34" s="448">
        <v>1</v>
      </c>
      <c r="AB34" s="449"/>
      <c r="AC34" s="450"/>
      <c r="AD34" s="448">
        <v>2</v>
      </c>
      <c r="AE34" s="449"/>
      <c r="AF34" s="450"/>
      <c r="AG34" s="448">
        <v>2</v>
      </c>
      <c r="AH34" s="449"/>
      <c r="AI34" s="450"/>
      <c r="AJ34" s="320">
        <f t="shared" si="5"/>
        <v>0.875</v>
      </c>
      <c r="AK34" s="310" t="str">
        <f t="shared" si="6"/>
        <v>Efectivo</v>
      </c>
      <c r="AL34" s="314">
        <f t="shared" si="11"/>
        <v>0.875</v>
      </c>
      <c r="AM34" s="314" t="str">
        <f t="shared" si="8"/>
        <v>60%</v>
      </c>
      <c r="AN34" s="314">
        <f t="shared" si="12"/>
        <v>0.875</v>
      </c>
      <c r="AO34" s="314" t="str">
        <f t="shared" si="9"/>
        <v>60%</v>
      </c>
      <c r="AQ34" s="308">
        <f t="shared" si="13"/>
        <v>0</v>
      </c>
      <c r="AR34" s="308" t="str">
        <f t="shared" si="14"/>
        <v>Remota</v>
      </c>
      <c r="AS34" s="308">
        <f t="shared" si="15"/>
        <v>0</v>
      </c>
      <c r="AT34" s="309" t="str">
        <f t="shared" si="16"/>
        <v>No Significativo</v>
      </c>
      <c r="AU34" s="309">
        <f t="shared" si="17"/>
        <v>0</v>
      </c>
      <c r="AV34" s="309">
        <f t="shared" si="18"/>
        <v>0</v>
      </c>
      <c r="AW34" s="309" t="str">
        <f t="shared" si="19"/>
        <v>Bajo</v>
      </c>
      <c r="AX34" s="315" t="str">
        <f t="shared" si="10"/>
        <v xml:space="preserve"> Aceptar el riesgo. No determinar acciones.</v>
      </c>
      <c r="AZ34" s="303"/>
      <c r="BA34" s="304"/>
      <c r="BB34" s="301"/>
    </row>
    <row r="35" spans="2:54" ht="68.25" customHeight="1">
      <c r="B35" s="558"/>
      <c r="C35" s="306" t="s">
        <v>1008</v>
      </c>
      <c r="D35" s="305"/>
      <c r="E35" s="305"/>
      <c r="F35" s="305"/>
      <c r="G35" s="302" t="s">
        <v>119</v>
      </c>
      <c r="H35" s="316"/>
      <c r="I35" s="316"/>
      <c r="J35" s="322" t="s">
        <v>1008</v>
      </c>
      <c r="K35" s="319" t="s">
        <v>1009</v>
      </c>
      <c r="M35" s="312">
        <v>3</v>
      </c>
      <c r="N35" s="299" t="str">
        <f t="shared" ref="N35:N40" si="21">IF(M35=5,"Esperada",IF(M35=4,"Alta",IF(M35=3,"Media",IF(M35=2,"Baja",IF(M35=1,"Remota","0")))))</f>
        <v>Media</v>
      </c>
      <c r="O35" s="299">
        <v>3</v>
      </c>
      <c r="P35" s="312" t="str">
        <f t="shared" si="20"/>
        <v>Medio</v>
      </c>
      <c r="Q35" s="312" t="s">
        <v>45</v>
      </c>
      <c r="R35" s="312">
        <f t="shared" ref="R35:R41" si="22">O35*M35</f>
        <v>9</v>
      </c>
      <c r="S35" s="318" t="str">
        <f t="shared" ref="S35:S41" si="23">IF(R35=1,"Bajo",IF(R35=2,"Bajo",IF(R35=3,"Bajo",IF(R35=4,"Bajo",IF(R35=5,"Medio",IF(R35=6,"Medio",IF(R35=8,"Medio",IF(R35=9,"Medio",IF(R35=10,"Medio",IF(R35=12,"Medio",IF(R35=15,"Alto",IF(R35=16,"Alto",IF(R35=20,"Alto",IF(R35=25,"Alto","0"))))))))))))))</f>
        <v>Medio</v>
      </c>
      <c r="U35" s="319" t="str">
        <f t="shared" si="7"/>
        <v>Al momento de presentar la Propuesta los Proponentes deberán declarar que él, sus directivos, asesores, socios, accionistas, representantes legales y el equipo de trabajo (con que ejecutara los servicios a contratar), no se encuentran incursos en conflicto de interés.</v>
      </c>
      <c r="V35" s="218" t="s">
        <v>120</v>
      </c>
      <c r="W35" s="321" t="s">
        <v>107</v>
      </c>
      <c r="X35" s="448">
        <v>2</v>
      </c>
      <c r="Y35" s="449"/>
      <c r="Z35" s="450"/>
      <c r="AA35" s="448">
        <v>1</v>
      </c>
      <c r="AB35" s="449"/>
      <c r="AC35" s="450"/>
      <c r="AD35" s="448">
        <v>2</v>
      </c>
      <c r="AE35" s="449"/>
      <c r="AF35" s="450"/>
      <c r="AG35" s="448">
        <v>2</v>
      </c>
      <c r="AH35" s="449"/>
      <c r="AI35" s="450"/>
      <c r="AJ35" s="320">
        <f t="shared" si="5"/>
        <v>0.875</v>
      </c>
      <c r="AK35" s="310" t="str">
        <f t="shared" si="6"/>
        <v>Efectivo</v>
      </c>
      <c r="AL35" s="314">
        <f t="shared" si="11"/>
        <v>0.875</v>
      </c>
      <c r="AM35" s="314" t="str">
        <f t="shared" si="8"/>
        <v>60%</v>
      </c>
      <c r="AN35" s="314">
        <f t="shared" si="12"/>
        <v>0.875</v>
      </c>
      <c r="AO35" s="314" t="str">
        <f t="shared" si="9"/>
        <v>60%</v>
      </c>
      <c r="AQ35" s="308">
        <f t="shared" si="13"/>
        <v>0.375</v>
      </c>
      <c r="AR35" s="308" t="str">
        <f t="shared" si="14"/>
        <v>Remota</v>
      </c>
      <c r="AS35" s="308">
        <f t="shared" si="15"/>
        <v>1.2000000000000002</v>
      </c>
      <c r="AT35" s="309" t="str">
        <f t="shared" si="16"/>
        <v>No Significativo</v>
      </c>
      <c r="AU35" s="309" t="str">
        <f t="shared" si="17"/>
        <v>Legal y Regulatoria</v>
      </c>
      <c r="AV35" s="309">
        <f t="shared" si="18"/>
        <v>0.45000000000000007</v>
      </c>
      <c r="AW35" s="309" t="str">
        <f t="shared" si="19"/>
        <v>Bajo</v>
      </c>
      <c r="AX35" s="315" t="str">
        <f t="shared" si="10"/>
        <v xml:space="preserve"> Aceptar el riesgo. No determinar acciones.</v>
      </c>
      <c r="AZ35" s="303"/>
      <c r="BA35" s="304"/>
      <c r="BB35" s="301"/>
    </row>
    <row r="36" spans="2:54" ht="63.75">
      <c r="B36" s="558"/>
      <c r="C36" s="369" t="s">
        <v>1040</v>
      </c>
      <c r="D36" s="342"/>
      <c r="E36" s="342"/>
      <c r="F36" s="342"/>
      <c r="G36" s="366" t="s">
        <v>119</v>
      </c>
      <c r="H36" s="347"/>
      <c r="I36" s="347"/>
      <c r="J36" s="367" t="s">
        <v>1041</v>
      </c>
      <c r="K36" s="368" t="s">
        <v>1042</v>
      </c>
      <c r="M36" s="343">
        <v>1</v>
      </c>
      <c r="N36" s="343" t="str">
        <f t="shared" si="21"/>
        <v>Remota</v>
      </c>
      <c r="O36" s="343">
        <v>4</v>
      </c>
      <c r="P36" s="343" t="str">
        <f t="shared" si="20"/>
        <v>Alto</v>
      </c>
      <c r="Q36" s="343" t="s">
        <v>43</v>
      </c>
      <c r="R36" s="343">
        <f t="shared" si="22"/>
        <v>4</v>
      </c>
      <c r="S36" s="348" t="str">
        <f t="shared" si="23"/>
        <v>Bajo</v>
      </c>
      <c r="U36" s="351" t="str">
        <f t="shared" si="7"/>
        <v>Los términos de referencia son elaborados con indicadores que permitan garantizar que los oferentes cuentan con la capacidad financiera para ejecutar el Contrato y garantizar la prestación ininterrumpida del servicio público de
energía eléctrica en el Área de Influencia.</v>
      </c>
      <c r="V36" s="218" t="s">
        <v>120</v>
      </c>
      <c r="W36" s="343" t="s">
        <v>107</v>
      </c>
      <c r="X36" s="336"/>
      <c r="Y36" s="337">
        <v>2</v>
      </c>
      <c r="Z36" s="338"/>
      <c r="AA36" s="336"/>
      <c r="AB36" s="337">
        <v>1</v>
      </c>
      <c r="AC36" s="338"/>
      <c r="AD36" s="336"/>
      <c r="AE36" s="337">
        <v>2</v>
      </c>
      <c r="AF36" s="338"/>
      <c r="AG36" s="336"/>
      <c r="AH36" s="337">
        <v>2</v>
      </c>
      <c r="AI36" s="338"/>
      <c r="AJ36" s="352">
        <f>((Y36/2)+(AB36/2)+(AE36/2)+(AH36/2))/4</f>
        <v>0.875</v>
      </c>
      <c r="AK36" s="341" t="str">
        <f t="shared" si="6"/>
        <v>Efectivo</v>
      </c>
      <c r="AL36" s="344">
        <f t="shared" si="11"/>
        <v>0.875</v>
      </c>
      <c r="AM36" s="344" t="str">
        <f>IF(AND(AL36&gt;=0%,AL36&lt;40%),"0% ",IF(AND(AL36&gt;=41%,AL36&lt;60%),"20%",IF(AND(AL36&gt;=61%,AL36&lt;80%),"40%",IF(AND(AL36&gt;=81%,AL36&lt;90%),"60%", IF(AND(AL36&gt;=91%,AL36&lt;=100%),"80","0%")))))</f>
        <v>60%</v>
      </c>
      <c r="AN36" s="344">
        <f t="shared" si="12"/>
        <v>0.875</v>
      </c>
      <c r="AO36" s="344" t="str">
        <f t="shared" si="9"/>
        <v>60%</v>
      </c>
      <c r="AQ36" s="339">
        <f t="shared" si="13"/>
        <v>0.125</v>
      </c>
      <c r="AR36" s="339" t="str">
        <f t="shared" si="14"/>
        <v>Remota</v>
      </c>
      <c r="AS36" s="339">
        <f t="shared" si="15"/>
        <v>1.6</v>
      </c>
      <c r="AT36" s="340" t="str">
        <f t="shared" si="16"/>
        <v>No Significativo</v>
      </c>
      <c r="AU36" s="340" t="str">
        <f t="shared" si="17"/>
        <v>Financiera</v>
      </c>
      <c r="AV36" s="340">
        <f t="shared" si="18"/>
        <v>0.2</v>
      </c>
      <c r="AW36" s="340" t="str">
        <f t="shared" si="19"/>
        <v>Bajo</v>
      </c>
      <c r="AX36" s="345" t="str">
        <f t="shared" si="10"/>
        <v xml:space="preserve"> Aceptar el riesgo. No determinar acciones.</v>
      </c>
      <c r="AZ36" s="349"/>
      <c r="BA36" s="350"/>
      <c r="BB36" s="346"/>
    </row>
    <row r="37" spans="2:54" ht="137.25" customHeight="1">
      <c r="B37" s="558"/>
      <c r="C37" s="369" t="s">
        <v>1043</v>
      </c>
      <c r="D37" s="342"/>
      <c r="E37" s="342"/>
      <c r="F37" s="342"/>
      <c r="G37" s="366" t="s">
        <v>119</v>
      </c>
      <c r="H37" s="347"/>
      <c r="I37" s="347"/>
      <c r="J37" s="367" t="s">
        <v>1044</v>
      </c>
      <c r="K37" s="368" t="s">
        <v>1045</v>
      </c>
      <c r="M37" s="343">
        <v>5</v>
      </c>
      <c r="N37" s="343" t="str">
        <f t="shared" si="21"/>
        <v>Esperada</v>
      </c>
      <c r="O37" s="343">
        <v>4</v>
      </c>
      <c r="P37" s="343" t="str">
        <f t="shared" si="20"/>
        <v>Alto</v>
      </c>
      <c r="Q37" s="343" t="s">
        <v>1046</v>
      </c>
      <c r="R37" s="343">
        <f t="shared" si="22"/>
        <v>20</v>
      </c>
      <c r="S37" s="348" t="str">
        <f t="shared" si="23"/>
        <v>Alto</v>
      </c>
      <c r="U37" s="351" t="str">
        <f t="shared" si="7"/>
        <v>La empresa llamará en garantía al Gestor e igualmente a la compañía de seguros que tenga amparado dicho siniestro.En este sentido, la garantía de responsabilidad civil extracontractual cubrirá la responsabilidad civil del Gestor por susacciones u omisiones, así como las de sus agentes, contratistas y/o subcontratistas, o equipos, en  desarrollo de cualquier actividad ejecutada con ocasión del Contrato, las cuales causen daños a propiedades o a la vida o integridad personal de terceros o de Dispac, incluyendo la de cualquiera de sus empleados, agentes o subcontratistas.</v>
      </c>
      <c r="V37" s="218" t="s">
        <v>109</v>
      </c>
      <c r="W37" s="343" t="s">
        <v>107</v>
      </c>
      <c r="X37" s="336"/>
      <c r="Y37" s="337">
        <v>2</v>
      </c>
      <c r="Z37" s="338"/>
      <c r="AA37" s="336"/>
      <c r="AB37" s="337">
        <v>1</v>
      </c>
      <c r="AC37" s="338"/>
      <c r="AD37" s="336"/>
      <c r="AE37" s="337">
        <v>2</v>
      </c>
      <c r="AF37" s="338"/>
      <c r="AG37" s="336"/>
      <c r="AH37" s="337">
        <v>2</v>
      </c>
      <c r="AI37" s="338"/>
      <c r="AJ37" s="352">
        <f>((Y37/2)+(AB37/2)+(AE37/2)+(AH37/2))/4</f>
        <v>0.875</v>
      </c>
      <c r="AK37" s="341" t="str">
        <f t="shared" si="6"/>
        <v>Efectivo</v>
      </c>
      <c r="AL37" s="344">
        <f t="shared" ref="AL37" si="24">AVERAGE(AJ37)</f>
        <v>0.875</v>
      </c>
      <c r="AM37" s="344" t="str">
        <f>IF(AND(AL37&gt;=0%,AL37&lt;40%),"0% ",IF(AND(AL37&gt;=41%,AL37&lt;60%),"20%",IF(AND(AL37&gt;=61%,AL37&lt;80%),"40%",IF(AND(AL37&gt;=81%,AL37&lt;90%),"60%", IF(AND(AL37&gt;=91%,AL37&lt;=100%),"80","0%")))))</f>
        <v>60%</v>
      </c>
      <c r="AN37" s="344">
        <f t="shared" ref="AN37" si="25">AVERAGE(AL37)</f>
        <v>0.875</v>
      </c>
      <c r="AO37" s="344" t="str">
        <f t="shared" ref="AO37" si="26">IF(AND(AN37&gt;=0%,AN37&lt;40%),"0% ",IF(AND(AN37&gt;=41%,AN37&lt;60%),"20%",IF(AND(AN37&gt;=61%,AN37&lt;80%),"40%",IF(AND(AN37&gt;=81%,AN37&lt;90%),"60%", IF(AND(AN37&gt;=91%,AN37&lt;=100%),"80","0%")))))</f>
        <v>60%</v>
      </c>
      <c r="AQ37" s="339">
        <f t="shared" si="13"/>
        <v>0.625</v>
      </c>
      <c r="AR37" s="339" t="str">
        <f t="shared" si="14"/>
        <v>Remota</v>
      </c>
      <c r="AS37" s="339">
        <f t="shared" si="15"/>
        <v>1.6</v>
      </c>
      <c r="AT37" s="340" t="str">
        <f t="shared" si="16"/>
        <v>No Significativo</v>
      </c>
      <c r="AU37" s="340" t="str">
        <f t="shared" si="17"/>
        <v>legal y Regulatoria</v>
      </c>
      <c r="AV37" s="340">
        <f t="shared" si="18"/>
        <v>1</v>
      </c>
      <c r="AW37" s="340" t="str">
        <f t="shared" si="19"/>
        <v>Bajo</v>
      </c>
      <c r="AX37" s="345" t="str">
        <f t="shared" si="10"/>
        <v xml:space="preserve"> Aceptar el riesgo. No determinar acciones.</v>
      </c>
      <c r="AZ37" s="349"/>
      <c r="BA37" s="350"/>
      <c r="BB37" s="346"/>
    </row>
    <row r="38" spans="2:54" ht="81" customHeight="1">
      <c r="B38" s="558"/>
      <c r="C38" s="369" t="s">
        <v>1050</v>
      </c>
      <c r="D38" s="342"/>
      <c r="E38" s="342"/>
      <c r="F38" s="342"/>
      <c r="G38" s="366"/>
      <c r="H38" s="347"/>
      <c r="I38" s="366" t="s">
        <v>119</v>
      </c>
      <c r="J38" s="367" t="s">
        <v>1051</v>
      </c>
      <c r="K38" s="368" t="s">
        <v>1052</v>
      </c>
      <c r="M38" s="343">
        <v>2</v>
      </c>
      <c r="N38" s="343" t="str">
        <f t="shared" si="21"/>
        <v>Baja</v>
      </c>
      <c r="O38" s="343">
        <v>5</v>
      </c>
      <c r="P38" s="343" t="str">
        <f t="shared" si="20"/>
        <v>Significativo</v>
      </c>
      <c r="Q38" s="343" t="s">
        <v>1046</v>
      </c>
      <c r="R38" s="343">
        <f t="shared" si="22"/>
        <v>10</v>
      </c>
      <c r="S38" s="348" t="str">
        <f t="shared" si="23"/>
        <v>Medio</v>
      </c>
      <c r="U38" s="351" t="str">
        <f t="shared" si="7"/>
        <v>La empresa contrata un Interventor Externo el cual ejerce el control técnico, jurídico, financiero, ambiental y administrativo del Contrato y tendrá a su cargo, entre otras, la función de verificar vigencias, características, el valor de las garantías y pólizas de seguros otorgadas por éste, a fin
de que se sujeten a lo pactado en el Contrato.</v>
      </c>
      <c r="V38" s="218" t="s">
        <v>120</v>
      </c>
      <c r="W38" s="343" t="s">
        <v>107</v>
      </c>
      <c r="X38" s="336"/>
      <c r="Y38" s="337">
        <v>2</v>
      </c>
      <c r="Z38" s="338"/>
      <c r="AA38" s="336"/>
      <c r="AB38" s="337">
        <v>1</v>
      </c>
      <c r="AC38" s="338"/>
      <c r="AD38" s="336"/>
      <c r="AE38" s="337">
        <v>2</v>
      </c>
      <c r="AF38" s="338"/>
      <c r="AG38" s="336"/>
      <c r="AH38" s="337">
        <v>2</v>
      </c>
      <c r="AI38" s="338"/>
      <c r="AJ38" s="352">
        <f>((Y38/2)+(AB38/2)+(AE38/2)+(AH38/2))/4</f>
        <v>0.875</v>
      </c>
      <c r="AK38" s="341" t="str">
        <f t="shared" ref="AK38" si="27">IF(AND(AJ38&gt;=0%,AJ38&lt;40%),"No Efectivo",IF(AND(AJ38&gt;=41%,AJ38&lt;60%),"Poco Efectivo",IF(AND(AJ38&gt;=61%,AJ38&lt;80%),"Medianamente Efectivo",IF(AND(AJ38&gt;=81%,AJ38&lt;90%),"Efectivo", IF(AND(AJ38&gt;=91%,AJ38&lt;=100%),"Altamente Efectivo")))))</f>
        <v>Efectivo</v>
      </c>
      <c r="AL38" s="344">
        <f t="shared" ref="AL38" si="28">AVERAGE(AJ38)</f>
        <v>0.875</v>
      </c>
      <c r="AM38" s="344" t="str">
        <f>IF(AND(AL38&gt;=0%,AL38&lt;40%),"0% ",IF(AND(AL38&gt;=41%,AL38&lt;60%),"20%",IF(AND(AL38&gt;=61%,AL38&lt;80%),"40%",IF(AND(AL38&gt;=81%,AL38&lt;90%),"60%", IF(AND(AL38&gt;=91%,AL38&lt;=100%),"80","0%")))))</f>
        <v>60%</v>
      </c>
      <c r="AN38" s="344">
        <f t="shared" ref="AN38" si="29">AVERAGE(AL38)</f>
        <v>0.875</v>
      </c>
      <c r="AO38" s="344" t="str">
        <f t="shared" ref="AO38" si="30">IF(AND(AN38&gt;=0%,AN38&lt;40%),"0% ",IF(AND(AN38&gt;=41%,AN38&lt;60%),"20%",IF(AND(AN38&gt;=61%,AN38&lt;80%),"40%",IF(AND(AN38&gt;=81%,AN38&lt;90%),"60%", IF(AND(AN38&gt;=91%,AN38&lt;=100%),"80","0%")))))</f>
        <v>60%</v>
      </c>
      <c r="AQ38" s="339">
        <f t="shared" ref="AQ38" si="31">M38-(M38*AL38)</f>
        <v>0.25</v>
      </c>
      <c r="AR38" s="339" t="str">
        <f t="shared" si="14"/>
        <v>Remota</v>
      </c>
      <c r="AS38" s="339">
        <f t="shared" si="15"/>
        <v>2</v>
      </c>
      <c r="AT38" s="340" t="str">
        <f t="shared" si="16"/>
        <v>Bajo</v>
      </c>
      <c r="AU38" s="340" t="str">
        <f t="shared" si="17"/>
        <v>legal y Regulatoria</v>
      </c>
      <c r="AV38" s="340">
        <f t="shared" si="18"/>
        <v>0.5</v>
      </c>
      <c r="AW38" s="340" t="str">
        <f t="shared" si="19"/>
        <v>Bajo</v>
      </c>
      <c r="AX38" s="345" t="str">
        <f>IF(AV38=1," Aceptar el riesgo. No determinar acciones.",IF(AV38=2," Aceptar el riesgo. No determinar acciones.",IF(AV38=3," Aceptar el riesgo. No determinar acciones.",IF(AV38=4," Aceptar el riesgo. No determinar acciones.",IF(AV38=5," Evaluar a juicio de experto la nececidad de deterrminar acciones para prevenir su ocurrencia",IF(AV38=6," Evaluar a juicio de experto la nececidad de deterrminar acciones para prevenir su ocurrencia",IF(AV38=8," Evaluar a juicio de experto la nececidad de deterrminar acciones para prevenir su ocurrencia",IF(AV38=9," Evaluar a juicio de experto la nececidad de deterrminar acciones para prevenir su ocurrencia",IF(AV38=10," Evaluar a juicio de experto la nececidad de deterrminar acciones para prevenir su ocurrencia",IF(AV38=12," Evaluar a juicio de experto la nececidad de deterrminar acciones para prevenir su ocurrencia",IF(AV38=15," Deterrminar acciones para prevenir su ocurrencia, compartirla o eliminarla.",IF(AV38=16," Deterrminar acciones para prevenir su ocurrencia, compartirla o eliminarla.",IF(AV38=20," Deterrminar acciones para prevenir su ocurrencia, compartirla o eliminarla.",IF(AV38=25," Deterrminar acciones para prevenir su ocurrencia, compartirla o eliminarla."," Aceptar el riesgo. No determinar acciones."))))))))))))))</f>
        <v xml:space="preserve"> Aceptar el riesgo. No determinar acciones.</v>
      </c>
      <c r="AZ38" s="349"/>
      <c r="BA38" s="350"/>
      <c r="BB38" s="346"/>
    </row>
    <row r="39" spans="2:54" ht="51.75" customHeight="1">
      <c r="B39" s="558"/>
      <c r="C39" s="300" t="s">
        <v>1010</v>
      </c>
      <c r="D39" s="305"/>
      <c r="E39" s="305"/>
      <c r="F39" s="305"/>
      <c r="G39" s="302" t="s">
        <v>119</v>
      </c>
      <c r="H39" s="316"/>
      <c r="I39" s="316"/>
      <c r="J39" s="322" t="s">
        <v>1011</v>
      </c>
      <c r="K39" s="368" t="s">
        <v>1012</v>
      </c>
      <c r="M39" s="312">
        <v>2</v>
      </c>
      <c r="N39" s="299" t="str">
        <f t="shared" si="21"/>
        <v>Baja</v>
      </c>
      <c r="O39" s="299">
        <v>5</v>
      </c>
      <c r="P39" s="312" t="str">
        <f t="shared" si="20"/>
        <v>Significativo</v>
      </c>
      <c r="Q39" s="312" t="s">
        <v>92</v>
      </c>
      <c r="R39" s="312">
        <f t="shared" si="22"/>
        <v>10</v>
      </c>
      <c r="S39" s="318" t="str">
        <f t="shared" si="23"/>
        <v>Medio</v>
      </c>
      <c r="U39" s="319" t="str">
        <f t="shared" si="7"/>
        <v>El Proponente deberá acreditar en su Propuesta un Equipo de Trabajo Mínimo con los cargos y perfiles que se especifican en los términos de referencia.</v>
      </c>
      <c r="V39" s="218" t="s">
        <v>120</v>
      </c>
      <c r="W39" s="321" t="s">
        <v>107</v>
      </c>
      <c r="X39" s="448">
        <v>2</v>
      </c>
      <c r="Y39" s="449"/>
      <c r="Z39" s="450"/>
      <c r="AA39" s="448">
        <v>1</v>
      </c>
      <c r="AB39" s="449"/>
      <c r="AC39" s="450"/>
      <c r="AD39" s="448">
        <v>2</v>
      </c>
      <c r="AE39" s="449"/>
      <c r="AF39" s="450"/>
      <c r="AG39" s="448">
        <v>2</v>
      </c>
      <c r="AH39" s="449"/>
      <c r="AI39" s="450"/>
      <c r="AJ39" s="320">
        <f t="shared" si="5"/>
        <v>0.875</v>
      </c>
      <c r="AK39" s="310" t="str">
        <f t="shared" si="6"/>
        <v>Efectivo</v>
      </c>
      <c r="AL39" s="314">
        <f t="shared" si="11"/>
        <v>0.875</v>
      </c>
      <c r="AM39" s="314" t="str">
        <f t="shared" si="8"/>
        <v>60%</v>
      </c>
      <c r="AN39" s="314">
        <f t="shared" si="12"/>
        <v>0.875</v>
      </c>
      <c r="AO39" s="314" t="str">
        <f t="shared" si="9"/>
        <v>60%</v>
      </c>
      <c r="AQ39" s="308">
        <f t="shared" si="13"/>
        <v>0.25</v>
      </c>
      <c r="AR39" s="308" t="str">
        <f t="shared" si="14"/>
        <v>Remota</v>
      </c>
      <c r="AS39" s="308">
        <f t="shared" si="15"/>
        <v>2</v>
      </c>
      <c r="AT39" s="309" t="str">
        <f t="shared" si="16"/>
        <v>Bajo</v>
      </c>
      <c r="AU39" s="309" t="str">
        <f t="shared" si="17"/>
        <v>Operacional</v>
      </c>
      <c r="AV39" s="309">
        <f t="shared" si="18"/>
        <v>0.5</v>
      </c>
      <c r="AW39" s="309" t="str">
        <f t="shared" si="19"/>
        <v>Bajo</v>
      </c>
      <c r="AX39" s="315" t="str">
        <f t="shared" si="10"/>
        <v xml:space="preserve"> Aceptar el riesgo. No determinar acciones.</v>
      </c>
      <c r="AZ39" s="303"/>
      <c r="BA39" s="304"/>
      <c r="BB39" s="301"/>
    </row>
    <row r="40" spans="2:54" ht="118.35" customHeight="1">
      <c r="B40" s="559"/>
      <c r="C40" s="368" t="s">
        <v>1047</v>
      </c>
      <c r="D40" s="305"/>
      <c r="E40" s="305"/>
      <c r="F40" s="305"/>
      <c r="G40" s="302" t="s">
        <v>119</v>
      </c>
      <c r="H40" s="316"/>
      <c r="I40" s="316"/>
      <c r="J40" s="367" t="s">
        <v>1048</v>
      </c>
      <c r="K40" s="319" t="s">
        <v>1013</v>
      </c>
      <c r="M40" s="312">
        <v>3</v>
      </c>
      <c r="N40" s="299" t="str">
        <f t="shared" si="21"/>
        <v>Media</v>
      </c>
      <c r="O40" s="299">
        <v>2</v>
      </c>
      <c r="P40" s="312" t="str">
        <f t="shared" ref="P40:P41" si="32">IF(O40=5,"Significativo",IF(O40=4,"Alto",IF(O40=3,"Medio",IF(O40=2,"Bajo",IF(O40=1,"No Significativo","0")))))</f>
        <v>Bajo</v>
      </c>
      <c r="Q40" s="312" t="s">
        <v>45</v>
      </c>
      <c r="R40" s="312">
        <f t="shared" si="22"/>
        <v>6</v>
      </c>
      <c r="S40" s="318" t="str">
        <f t="shared" si="23"/>
        <v>Medio</v>
      </c>
      <c r="U40" s="319" t="str">
        <f t="shared" si="7"/>
        <v>DISPAC se reserva el derecho o no de verificar integralmente la autenticidad, exactitud y coherencia de la información aportada por el Proponente tendiente a acreditar su experiencia, pudiendo acudir para ello a las personas, empresas o entidades contratantes o contratista. Cuando exista inconsistencia definitiva entre la información suministrada por el Proponente y la efectivamente obtenida por DISPAC el documento que la contenga se entenderá como no presentado</v>
      </c>
      <c r="V40" s="218" t="s">
        <v>120</v>
      </c>
      <c r="W40" s="321" t="s">
        <v>107</v>
      </c>
      <c r="X40" s="448">
        <v>1</v>
      </c>
      <c r="Y40" s="449"/>
      <c r="Z40" s="450"/>
      <c r="AA40" s="448">
        <v>1</v>
      </c>
      <c r="AB40" s="449"/>
      <c r="AC40" s="450"/>
      <c r="AD40" s="448">
        <v>2</v>
      </c>
      <c r="AE40" s="449"/>
      <c r="AF40" s="450"/>
      <c r="AG40" s="448">
        <v>2</v>
      </c>
      <c r="AH40" s="449"/>
      <c r="AI40" s="450"/>
      <c r="AJ40" s="320">
        <f t="shared" si="5"/>
        <v>0.75</v>
      </c>
      <c r="AK40" s="310" t="str">
        <f t="shared" si="6"/>
        <v>Medianamente Efectivo</v>
      </c>
      <c r="AL40" s="314">
        <f t="shared" si="11"/>
        <v>0.75</v>
      </c>
      <c r="AM40" s="314" t="str">
        <f t="shared" si="8"/>
        <v>40%</v>
      </c>
      <c r="AN40" s="314">
        <f t="shared" si="12"/>
        <v>0.75</v>
      </c>
      <c r="AO40" s="314" t="str">
        <f t="shared" si="9"/>
        <v>40%</v>
      </c>
      <c r="AQ40" s="308">
        <f t="shared" si="13"/>
        <v>0.75</v>
      </c>
      <c r="AR40" s="308" t="str">
        <f t="shared" si="14"/>
        <v>Remota</v>
      </c>
      <c r="AS40" s="308">
        <f t="shared" si="15"/>
        <v>1.2</v>
      </c>
      <c r="AT40" s="309" t="str">
        <f t="shared" si="16"/>
        <v>No Significativo</v>
      </c>
      <c r="AU40" s="309" t="str">
        <f t="shared" si="17"/>
        <v>Legal y Regulatoria</v>
      </c>
      <c r="AV40" s="309">
        <f t="shared" si="18"/>
        <v>0.89999999999999991</v>
      </c>
      <c r="AW40" s="309" t="str">
        <f t="shared" si="19"/>
        <v>Bajo</v>
      </c>
      <c r="AX40" s="315" t="str">
        <f t="shared" si="10"/>
        <v xml:space="preserve"> Aceptar el riesgo. No determinar acciones.</v>
      </c>
      <c r="AZ40" s="303"/>
      <c r="BA40" s="304"/>
      <c r="BB40" s="301"/>
    </row>
    <row r="41" spans="2:54" ht="37.5" customHeight="1">
      <c r="B41" s="507" t="s">
        <v>223</v>
      </c>
      <c r="C41" s="461" t="s">
        <v>203</v>
      </c>
      <c r="D41" s="460" t="s">
        <v>119</v>
      </c>
      <c r="E41" s="483"/>
      <c r="F41" s="460"/>
      <c r="G41" s="460" t="s">
        <v>119</v>
      </c>
      <c r="H41" s="460"/>
      <c r="I41" s="460"/>
      <c r="J41" s="110" t="s">
        <v>225</v>
      </c>
      <c r="K41" s="206" t="s">
        <v>108</v>
      </c>
      <c r="L41" s="109"/>
      <c r="M41" s="446">
        <v>4</v>
      </c>
      <c r="N41" s="462" t="str">
        <f>IF(M41=5,"Esperada",IF(M41=4,"Alta",IF(M41=3,"Media",IF(M41=2,"Baja",IF(M41=1,"Remota","0")))))</f>
        <v>Alta</v>
      </c>
      <c r="O41" s="462">
        <v>4</v>
      </c>
      <c r="P41" s="462" t="str">
        <f t="shared" si="32"/>
        <v>Alto</v>
      </c>
      <c r="Q41" s="462" t="s">
        <v>92</v>
      </c>
      <c r="R41" s="462">
        <f t="shared" si="22"/>
        <v>16</v>
      </c>
      <c r="S41" s="463" t="str">
        <f t="shared" si="23"/>
        <v>Alto</v>
      </c>
      <c r="U41" s="108" t="str">
        <f t="shared" si="7"/>
        <v>Auditorias de control interno</v>
      </c>
      <c r="V41" s="312" t="s">
        <v>109</v>
      </c>
      <c r="W41" s="182" t="s">
        <v>110</v>
      </c>
      <c r="X41" s="448">
        <v>2</v>
      </c>
      <c r="Y41" s="449"/>
      <c r="Z41" s="450"/>
      <c r="AA41" s="448">
        <v>1</v>
      </c>
      <c r="AB41" s="449"/>
      <c r="AC41" s="450"/>
      <c r="AD41" s="448">
        <v>2</v>
      </c>
      <c r="AE41" s="449"/>
      <c r="AF41" s="450"/>
      <c r="AG41" s="448">
        <v>2</v>
      </c>
      <c r="AH41" s="449"/>
      <c r="AI41" s="450"/>
      <c r="AJ41" s="188">
        <f t="shared" si="5"/>
        <v>0.875</v>
      </c>
      <c r="AK41" s="183" t="str">
        <f t="shared" si="6"/>
        <v>Efectivo</v>
      </c>
      <c r="AL41" s="481">
        <f>AVERAGE(AJ41:AJ42)</f>
        <v>0.875</v>
      </c>
      <c r="AM41" s="481" t="str">
        <f>IF(AND(AL41&gt;=0%,AL41&lt;40%),"0% ",IF(AND(AL41&gt;=41%,AL41&lt;60%),"20%",IF(AND(AL41&gt;=61%,AL41&lt;80%),"40%",IF(AND(AL41&gt;=81%,AL41&lt;90%),"60%", IF(AND(AL41&gt;=91%,AL41&lt;=100%),"80","0%")))))</f>
        <v>60%</v>
      </c>
      <c r="AN41" s="481">
        <f>AVERAGE(AJ41:AJ42)</f>
        <v>0.875</v>
      </c>
      <c r="AO41" s="481" t="str">
        <f>IF(AND(AN41&gt;=0%,AN41&lt;40%),"0% ",IF(AND(AN41&gt;=41%,AN41&lt;60%),"20%",IF(AND(AN41&gt;=61%,AN41&lt;80%),"40%",IF(AND(AN41&gt;=81%,AN41&lt;90%),"60%", IF(AND(AN41&gt;=91%,AN41&lt;=100%),"80","0%")))))</f>
        <v>60%</v>
      </c>
      <c r="AQ41" s="471">
        <f>M41-(M41*AL41:AL42)</f>
        <v>0.5</v>
      </c>
      <c r="AR41" s="470" t="str">
        <f>IF(AQ41=5,"Esperada",IF(AQ41=4,"Alta",IF(AQ41=3,"Media",IF(AQ41=2,"Baja",IF(AQ41=1,"Remota","Remota")))))</f>
        <v>Remota</v>
      </c>
      <c r="AS41" s="471">
        <f>O41-(O41*AO41:AO42)</f>
        <v>1.6</v>
      </c>
      <c r="AT41" s="451" t="str">
        <f>IF(AS41=5,"Significativo",IF(AS41=4,"Alto",IF(AS41=3,"Medio",IF(AS41=2,"Bajo",IF(AS41=1,"No Significativo","No Significativo")))))</f>
        <v>No Significativo</v>
      </c>
      <c r="AU41" s="451" t="str">
        <f>Q41</f>
        <v>Operacional</v>
      </c>
      <c r="AV41" s="452">
        <f>AQ41*AS41</f>
        <v>0.8</v>
      </c>
      <c r="AW41" s="451" t="str">
        <f>IF(AV41=1,"Bajo",IF(AV41=2,"Bajo",IF(AV41=3,"Bajo",IF(AV41=4,"Bajo",IF(AV41=5,"Medio",IF(AV41=6,"Medio",IF(AV41=8,"Medio",IF(AV41=9,"Medio",IF(AV41=10,"Medio",IF(AV41=12,"Medio",IF(AV41=15,"Alto",IF(AV41=16,"Alto",IF(AV41=20,"Alto",IF(AV41=25,"Alto","Bajo"))))))))))))))</f>
        <v>Bajo</v>
      </c>
      <c r="AX41" s="453" t="str">
        <f>IF(AV41=1," Aceptar el riesgo. No determinar acciones.",IF(AV41=2," Aceptar el riesgo. No determinar acciones.",IF(AV41=3," Aceptar el riesgo. No determinar acciones.",IF(AV41=4," Aceptar el riesgo. No determinar acciones.",IF(AV41=5," Evaluar a juicio de experto la nececidad de deterrminar acciones para prevenir su ocurrencia",IF(AV41=6," Evaluar a juicio de experto la nececidad de deterrminar acciones para prevenir su ocurrencia",IF(AV41=8," Evaluar a juicio de experto la nececidad de deterrminar acciones para prevenir su ocurrencia",IF(AV41=9," Evaluar a juicio de experto la nececidad de deterrminar acciones para prevenir su ocurrencia",IF(AV41=10," Evaluar a juicio de experto la nececidad de deterrminar acciones para prevenir su ocurrencia",IF(AV41=12," Evaluar a juicio de experto la nececidad de deterrminar acciones para prevenir su ocurrencia",IF(AV41=15," Deterrminar acciones para prevenir su ocurrencia, compartirla o eliminarla.",IF(AV41=16," Deterrminar acciones para prevenir su ocurrencia, compartirla o eliminarla.",IF(AV41=20," Deterrminar acciones para prevenir su ocurrencia, compartirla o eliminarla.",IF(AV41=25," Deterrminar acciones para prevenir su ocurrencia, compartirla o eliminarla."," Aceptar el riesgo. No determinar acciones."))))))))))))))</f>
        <v xml:space="preserve"> Aceptar el riesgo. No determinar acciones.</v>
      </c>
      <c r="AZ41" s="472"/>
      <c r="BA41" s="473"/>
      <c r="BB41" s="474"/>
    </row>
    <row r="42" spans="2:54" ht="33" customHeight="1">
      <c r="B42" s="508"/>
      <c r="C42" s="461"/>
      <c r="D42" s="460"/>
      <c r="E42" s="483"/>
      <c r="F42" s="460"/>
      <c r="G42" s="460"/>
      <c r="H42" s="460"/>
      <c r="I42" s="460"/>
      <c r="J42" s="101" t="s">
        <v>224</v>
      </c>
      <c r="K42" s="206" t="s">
        <v>412</v>
      </c>
      <c r="M42" s="447"/>
      <c r="N42" s="462"/>
      <c r="O42" s="462"/>
      <c r="P42" s="462"/>
      <c r="Q42" s="462"/>
      <c r="R42" s="462"/>
      <c r="S42" s="463"/>
      <c r="U42" s="108" t="str">
        <f t="shared" si="7"/>
        <v>Comité de ccordinacion de control interno</v>
      </c>
      <c r="V42" s="312" t="s">
        <v>109</v>
      </c>
      <c r="W42" s="182" t="s">
        <v>110</v>
      </c>
      <c r="X42" s="448">
        <v>2</v>
      </c>
      <c r="Y42" s="449"/>
      <c r="Z42" s="450"/>
      <c r="AA42" s="448">
        <v>1</v>
      </c>
      <c r="AB42" s="449"/>
      <c r="AC42" s="450"/>
      <c r="AD42" s="448">
        <v>2</v>
      </c>
      <c r="AE42" s="449"/>
      <c r="AF42" s="450"/>
      <c r="AG42" s="448">
        <v>2</v>
      </c>
      <c r="AH42" s="449"/>
      <c r="AI42" s="450"/>
      <c r="AJ42" s="188">
        <f t="shared" si="5"/>
        <v>0.875</v>
      </c>
      <c r="AK42" s="183" t="str">
        <f t="shared" si="6"/>
        <v>Efectivo</v>
      </c>
      <c r="AL42" s="481"/>
      <c r="AM42" s="481"/>
      <c r="AN42" s="481"/>
      <c r="AO42" s="481"/>
      <c r="AQ42" s="471"/>
      <c r="AR42" s="470"/>
      <c r="AS42" s="471"/>
      <c r="AT42" s="451"/>
      <c r="AU42" s="451"/>
      <c r="AV42" s="452"/>
      <c r="AW42" s="451"/>
      <c r="AX42" s="453"/>
      <c r="AZ42" s="472"/>
      <c r="BA42" s="473"/>
      <c r="BB42" s="474"/>
    </row>
    <row r="43" spans="2:54" ht="42.75" customHeight="1">
      <c r="B43" s="508"/>
      <c r="C43" s="509" t="s">
        <v>1049</v>
      </c>
      <c r="D43" s="460" t="s">
        <v>119</v>
      </c>
      <c r="E43" s="483"/>
      <c r="F43" s="460"/>
      <c r="G43" s="460"/>
      <c r="H43" s="460"/>
      <c r="I43" s="460"/>
      <c r="J43" s="101" t="s">
        <v>228</v>
      </c>
      <c r="K43" s="101" t="s">
        <v>229</v>
      </c>
      <c r="M43" s="462">
        <v>3</v>
      </c>
      <c r="N43" s="462" t="str">
        <f>IF(M43=5,"Esperada",IF(M43=4,"Alta",IF(M43=3,"Media",IF(M43=2,"Baja",IF(M43=1,"Remota","0")))))</f>
        <v>Media</v>
      </c>
      <c r="O43" s="462">
        <v>4</v>
      </c>
      <c r="P43" s="462" t="str">
        <f>IF(O43=5,"Significativo",IF(O43=4,"Alto",IF(O43=3,"Medio",IF(O43=2,"Bajo",IF(O43=1,"No Significativo","0")))))</f>
        <v>Alto</v>
      </c>
      <c r="Q43" s="462" t="s">
        <v>92</v>
      </c>
      <c r="R43" s="462">
        <f>O43*M43</f>
        <v>12</v>
      </c>
      <c r="S43" s="463" t="str">
        <f>IF(R43=1,"Bajo",IF(R43=2,"Bajo",IF(R43=3,"Bajo",IF(R43=4,"Bajo",IF(R43=5,"Medio",IF(R43=6,"Medio",IF(R43=8,"Medio",IF(R43=9,"Medio",IF(R43=10,"Medio",IF(R43=12,"Medio",IF(R43=15,"Alto",IF(R43=16,"Alto",IF(R43=20,"Alto",IF(R43=25,"Alto","0"))))))))))))))</f>
        <v>Medio</v>
      </c>
      <c r="U43" s="101" t="str">
        <f t="shared" si="7"/>
        <v>Verificacion que las acciones corresctivas y de mejoras se hallan cumplido, por parte de la oficina de control interno</v>
      </c>
      <c r="V43" s="312" t="s">
        <v>109</v>
      </c>
      <c r="W43" s="100" t="s">
        <v>110</v>
      </c>
      <c r="X43" s="462">
        <v>2</v>
      </c>
      <c r="Y43" s="462"/>
      <c r="Z43" s="462"/>
      <c r="AA43" s="462">
        <v>1</v>
      </c>
      <c r="AB43" s="462"/>
      <c r="AC43" s="462"/>
      <c r="AD43" s="462">
        <v>2</v>
      </c>
      <c r="AE43" s="462"/>
      <c r="AF43" s="462"/>
      <c r="AG43" s="462">
        <v>2</v>
      </c>
      <c r="AH43" s="462"/>
      <c r="AI43" s="462"/>
      <c r="AJ43" s="510">
        <f t="shared" si="5"/>
        <v>0.875</v>
      </c>
      <c r="AK43" s="472" t="str">
        <f t="shared" si="6"/>
        <v>Efectivo</v>
      </c>
      <c r="AL43" s="481">
        <f>AVERAGE(AJ43)</f>
        <v>0.875</v>
      </c>
      <c r="AM43" s="481" t="str">
        <f>IF(AND(AL43&gt;=0%,AL43&lt;40%),"0% ",IF(AND(AL43&gt;=41%,AL43&lt;60%),"20%",IF(AND(AL43&gt;=61%,AL43&lt;80%),"40%",IF(AND(AL43&gt;=81%,AL43&lt;90%),"60%", IF(AND(AL43&gt;=91%,AL43&lt;=100%),"80","0%")))))</f>
        <v>60%</v>
      </c>
      <c r="AN43" s="481">
        <f>AVERAGE(AJ43)</f>
        <v>0.875</v>
      </c>
      <c r="AO43" s="481" t="str">
        <f>IF(AND(AN43&gt;=0%,AN43&lt;40%),"0% ",IF(AND(AN43&gt;=41%,AN43&lt;60%),"20%",IF(AND(AN43&gt;=61%,AN43&lt;80%),"40%",IF(AND(AN43&gt;=81%,AN43&lt;90%),"60%", IF(AND(AN43&gt;=91%,AN43&lt;=100%),"80","0%")))))</f>
        <v>60%</v>
      </c>
      <c r="AQ43" s="471">
        <f>M43-(M43*AL43:AL44)</f>
        <v>0.375</v>
      </c>
      <c r="AR43" s="470" t="str">
        <f>IF(AQ43=5,"Esperada",IF(AQ43=4,"Alta",IF(AQ43=3,"Media",IF(AQ43=2,"Baja",IF(AQ43=1,"Remota","Remota")))))</f>
        <v>Remota</v>
      </c>
      <c r="AS43" s="471">
        <f>O43-(O43*AO43:AO44)</f>
        <v>1.6</v>
      </c>
      <c r="AT43" s="451" t="str">
        <f>IF(AS43=5,"Significativo",IF(AS43=4,"Alto",IF(AS43=3,"Medio",IF(AS43=2,"Bajo",IF(AS43=1,"No Significativo","No Significativo")))))</f>
        <v>No Significativo</v>
      </c>
      <c r="AU43" s="451" t="str">
        <f>Q43</f>
        <v>Operacional</v>
      </c>
      <c r="AV43" s="452">
        <f>AQ43*AS43</f>
        <v>0.60000000000000009</v>
      </c>
      <c r="AW43" s="451" t="str">
        <f>IF(AV43=1,"Bajo",IF(AV43=2,"Bajo",IF(AV43=3,"Bajo",IF(AV43=4,"Bajo",IF(AV43=5,"Medio",IF(AV43=6,"Medio",IF(AV43=8,"Medio",IF(AV43=9,"Medio",IF(AV43=10,"Medio",IF(AV43=12,"Medio",IF(AV43=15,"Alto",IF(AV43=16,"Alto",IF(AV43=20,"Alto",IF(AV43=25,"Alto","Bajo"))))))))))))))</f>
        <v>Bajo</v>
      </c>
      <c r="AX43" s="453" t="str">
        <f>IF(AV43=1," Aceptar el riesgo. No determinar acciones.",IF(AV43=2," Aceptar el riesgo. No determinar acciones.",IF(AV43=3," Aceptar el riesgo. No determinar acciones.",IF(AV43=4," Aceptar el riesgo. No determinar acciones.",IF(AV43=5," Evaluar a juicio de experto la nececidad de deterrminar acciones para prevenir su ocurrencia",IF(AV43=6," Evaluar a juicio de experto la nececidad de deterrminar acciones para prevenir su ocurrencia",IF(AV43=8," Evaluar a juicio de experto la nececidad de deterrminar acciones para prevenir su ocurrencia",IF(AV43=9," Evaluar a juicio de experto la nececidad de deterrminar acciones para prevenir su ocurrencia",IF(AV43=10," Evaluar a juicio de experto la nececidad de deterrminar acciones para prevenir su ocurrencia",IF(AV43=12," Evaluar a juicio de experto la nececidad de deterrminar acciones para prevenir su ocurrencia",IF(AV43=15," Deterrminar acciones para prevenir su ocurrencia, compartirla o eliminarla.",IF(AV43=16," Deterrminar acciones para prevenir su ocurrencia, compartirla o eliminarla.",IF(AV43=20," Deterrminar acciones para prevenir su ocurrencia, compartirla o eliminarla.",IF(AV43=25," Deterrminar acciones para prevenir su ocurrencia, compartirla o eliminarla."," Aceptar el riesgo. No determinar acciones."))))))))))))))</f>
        <v xml:space="preserve"> Aceptar el riesgo. No determinar acciones.</v>
      </c>
      <c r="AZ43" s="454"/>
      <c r="BA43" s="456"/>
      <c r="BB43" s="458"/>
    </row>
    <row r="44" spans="2:54" ht="39" customHeight="1">
      <c r="B44" s="508"/>
      <c r="C44" s="461"/>
      <c r="D44" s="460"/>
      <c r="E44" s="483"/>
      <c r="F44" s="460"/>
      <c r="G44" s="460"/>
      <c r="H44" s="460"/>
      <c r="I44" s="460"/>
      <c r="J44" s="101" t="s">
        <v>227</v>
      </c>
      <c r="K44" s="101" t="s">
        <v>226</v>
      </c>
      <c r="M44" s="462"/>
      <c r="N44" s="462"/>
      <c r="O44" s="462"/>
      <c r="P44" s="462"/>
      <c r="Q44" s="462"/>
      <c r="R44" s="462"/>
      <c r="S44" s="463"/>
      <c r="U44" s="101" t="str">
        <f t="shared" si="7"/>
        <v>Revision periodica de los riesgos de cada proceso por la oficina de control interno.</v>
      </c>
      <c r="V44" s="312" t="s">
        <v>109</v>
      </c>
      <c r="W44" s="100" t="s">
        <v>110</v>
      </c>
      <c r="X44" s="462"/>
      <c r="Y44" s="462"/>
      <c r="Z44" s="462"/>
      <c r="AA44" s="462"/>
      <c r="AB44" s="462"/>
      <c r="AC44" s="462"/>
      <c r="AD44" s="462"/>
      <c r="AE44" s="462"/>
      <c r="AF44" s="462"/>
      <c r="AG44" s="462"/>
      <c r="AH44" s="462"/>
      <c r="AI44" s="462"/>
      <c r="AJ44" s="510"/>
      <c r="AK44" s="472"/>
      <c r="AL44" s="481"/>
      <c r="AM44" s="481"/>
      <c r="AN44" s="481"/>
      <c r="AO44" s="481"/>
      <c r="AQ44" s="471"/>
      <c r="AR44" s="470"/>
      <c r="AS44" s="471"/>
      <c r="AT44" s="451"/>
      <c r="AU44" s="451"/>
      <c r="AV44" s="452"/>
      <c r="AW44" s="451"/>
      <c r="AX44" s="453"/>
      <c r="AZ44" s="455"/>
      <c r="BA44" s="457"/>
      <c r="BB44" s="459"/>
    </row>
    <row r="45" spans="2:54" ht="36.75" customHeight="1">
      <c r="B45" s="508"/>
      <c r="C45" s="461" t="s">
        <v>230</v>
      </c>
      <c r="D45" s="460" t="s">
        <v>119</v>
      </c>
      <c r="E45" s="483"/>
      <c r="F45" s="460"/>
      <c r="G45" s="460"/>
      <c r="H45" s="460"/>
      <c r="I45" s="460"/>
      <c r="J45" s="111" t="s">
        <v>233</v>
      </c>
      <c r="K45" s="111" t="s">
        <v>232</v>
      </c>
      <c r="M45" s="462">
        <v>3</v>
      </c>
      <c r="N45" s="462" t="str">
        <f>IF(M45=5,"Esperada",IF(M45=4,"Alta",IF(M45=3,"Media",IF(M45=2,"Baja",IF(M45=1,"Remota","0")))))</f>
        <v>Media</v>
      </c>
      <c r="O45" s="462">
        <v>4</v>
      </c>
      <c r="P45" s="462" t="str">
        <f>IF(O45=5,"Significativo",IF(O45=4,"Alto",IF(O45=3,"Medio",IF(O45=2,"Bajo",IF(O45=1,"No Significativo","0")))))</f>
        <v>Alto</v>
      </c>
      <c r="Q45" s="462" t="s">
        <v>92</v>
      </c>
      <c r="R45" s="462">
        <f>O45*M45</f>
        <v>12</v>
      </c>
      <c r="S45" s="463" t="str">
        <f>IF(R45=1,"Bajo",IF(R45=2,"Bajo",IF(R45=3,"Bajo",IF(R45=4,"Bajo",IF(R45=5,"Medio",IF(R45=6,"Medio",IF(R45=8,"Medio",IF(R45=9,"Medio",IF(R45=10,"Medio",IF(R45=12,"Medio",IF(R45=15,"Alto",IF(R45=16,"Alto",IF(R45=20,"Alto",IF(R45=25,"Alto","0"))))))))))))))</f>
        <v>Medio</v>
      </c>
      <c r="U45" s="111" t="str">
        <f t="shared" si="7"/>
        <v xml:space="preserve">Definicion de plazos para la entrega de la informacion y verificacion de la confiabilidad de la misma. </v>
      </c>
      <c r="V45" s="312" t="s">
        <v>120</v>
      </c>
      <c r="W45" s="112" t="s">
        <v>110</v>
      </c>
      <c r="X45" s="462">
        <v>2</v>
      </c>
      <c r="Y45" s="462"/>
      <c r="Z45" s="462"/>
      <c r="AA45" s="462">
        <v>1</v>
      </c>
      <c r="AB45" s="462"/>
      <c r="AC45" s="462"/>
      <c r="AD45" s="462">
        <v>2</v>
      </c>
      <c r="AE45" s="462"/>
      <c r="AF45" s="462"/>
      <c r="AG45" s="462">
        <v>2</v>
      </c>
      <c r="AH45" s="462"/>
      <c r="AI45" s="462"/>
      <c r="AJ45" s="510">
        <f>((X45/2)+(AA45/2)+(AD45/2)+(AG45/2))/4</f>
        <v>0.875</v>
      </c>
      <c r="AK45" s="472" t="str">
        <f>IF(AND(AJ45&gt;=0%,AJ45&lt;40%),"No Efectivo",IF(AND(AJ45&gt;=41%,AJ45&lt;60%),"Poco Efectivo",IF(AND(AJ45&gt;=61%,AJ45&lt;80%),"Medianamente Efectivo",IF(AND(AJ45&gt;=81%,AJ45&lt;90%),"Efectivo", IF(AND(AJ45&gt;=91%,AJ45&lt;=100%),"Altamente Efectivo")))))</f>
        <v>Efectivo</v>
      </c>
      <c r="AL45" s="481">
        <f>AVERAGE(AJ45)</f>
        <v>0.875</v>
      </c>
      <c r="AM45" s="481" t="str">
        <f>IF(AND(AL45&gt;=0%,AL45&lt;40%),"0% ",IF(AND(AL45&gt;=41%,AL45&lt;60%),"20%",IF(AND(AL45&gt;=61%,AL45&lt;80%),"40%",IF(AND(AL45&gt;=81%,AL45&lt;90%),"60%", IF(AND(AL45&gt;=91%,AL45&lt;=100%),"80","0%")))))</f>
        <v>60%</v>
      </c>
      <c r="AN45" s="481">
        <v>0.88</v>
      </c>
      <c r="AO45" s="481" t="str">
        <f>IF(AND(AN45&gt;=0%,AN45&lt;40%),"0% ",IF(AND(AN45&gt;=41%,AN45&lt;60%),"20%",IF(AND(AN45&gt;=61%,AN45&lt;80%),"40%",IF(AND(AN45&gt;=81%,AN45&lt;90%),"60%", IF(AND(AN45&gt;=91%,AN45&lt;=100%),"80","0%")))))</f>
        <v>60%</v>
      </c>
      <c r="AQ45" s="544">
        <f>M45-(M45*AL45:AL46)</f>
        <v>0.375</v>
      </c>
      <c r="AR45" s="553" t="str">
        <f>IF(AQ45=5,"Esperada",IF(AQ45=4,"Alta",IF(AQ45=3,"Media",IF(AQ45=2,"Baja",IF(AQ45=1,"Remota","Remota")))))</f>
        <v>Remota</v>
      </c>
      <c r="AS45" s="544">
        <f>O45-(O45*AO45:AO46)</f>
        <v>1.6</v>
      </c>
      <c r="AT45" s="485" t="str">
        <f>IF(AS45=5,"Significativo",IF(AS45=4,"Alto",IF(AS45=3,"Medio",IF(AS45=2,"Bajo",IF(AS45=1,"No Significativo","No Significativo")))))</f>
        <v>No Significativo</v>
      </c>
      <c r="AU45" s="485" t="str">
        <f>Q45</f>
        <v>Operacional</v>
      </c>
      <c r="AV45" s="487">
        <f>AQ45*AS45</f>
        <v>0.60000000000000009</v>
      </c>
      <c r="AW45" s="485" t="str">
        <f>IF(AV45=1,"Bajo",IF(AV45=2,"Bajo",IF(AV45=3,"Bajo",IF(AV45=4,"Bajo",IF(AV45=5,"Medio",IF(AV45=6,"Medio",IF(AV45=8,"Medio",IF(AV45=9,"Medio",IF(AV45=10,"Medio",IF(AV45=12,"Medio",IF(AV45=15,"Alto",IF(AV45=16,"Alto",IF(AV45=20,"Alto",IF(AV45=25,"Alto","Bajo"))))))))))))))</f>
        <v>Bajo</v>
      </c>
      <c r="AX45" s="489" t="str">
        <f>IF(AV45=1," Aceptar el riesgo. No determinar acciones.",IF(AV45=2," Aceptar el riesgo. No determinar acciones.",IF(AV45=3," Aceptar el riesgo. No determinar acciones.",IF(AV45=4," Aceptar el riesgo. No determinar acciones.",IF(AV45=5," Evaluar a juicio de experto la nececidad de deterrminar acciones para prevenir su ocurrencia",IF(AV45=6," Evaluar a juicio de experto la nececidad de deterrminar acciones para prevenir su ocurrencia",IF(AV45=8," Evaluar a juicio de experto la nececidad de deterrminar acciones para prevenir su ocurrencia",IF(AV45=9," Evaluar a juicio de experto la nececidad de deterrminar acciones para prevenir su ocurrencia",IF(AV45=10," Evaluar a juicio de experto la nececidad de deterrminar acciones para prevenir su ocurrencia",IF(AV45=12," Evaluar a juicio de experto la nececidad de deterrminar acciones para prevenir su ocurrencia",IF(AV45=15," Deterrminar acciones para prevenir su ocurrencia, compartirla o eliminarla.",IF(AV45=16," Deterrminar acciones para prevenir su ocurrencia, compartirla o eliminarla.",IF(AV45=20," Deterrminar acciones para prevenir su ocurrencia, compartirla o eliminarla.",IF(AV45=25," Deterrminar acciones para prevenir su ocurrencia, compartirla o eliminarla."," Aceptar el riesgo. No determinar acciones."))))))))))))))</f>
        <v xml:space="preserve"> Aceptar el riesgo. No determinar acciones.</v>
      </c>
      <c r="AZ45" s="454"/>
      <c r="BA45" s="456"/>
      <c r="BB45" s="458"/>
    </row>
    <row r="46" spans="2:54" ht="31.5" customHeight="1">
      <c r="B46" s="508"/>
      <c r="C46" s="461"/>
      <c r="D46" s="460"/>
      <c r="E46" s="483"/>
      <c r="F46" s="460"/>
      <c r="G46" s="460"/>
      <c r="H46" s="460"/>
      <c r="I46" s="460"/>
      <c r="J46" s="106" t="s">
        <v>231</v>
      </c>
      <c r="K46" s="111" t="s">
        <v>234</v>
      </c>
      <c r="M46" s="462"/>
      <c r="N46" s="462"/>
      <c r="O46" s="462"/>
      <c r="P46" s="462"/>
      <c r="Q46" s="462"/>
      <c r="R46" s="462"/>
      <c r="S46" s="463"/>
      <c r="U46" s="111" t="str">
        <f t="shared" ref="U46:U58" si="33">+K46</f>
        <v>Reuniones de seguimiento con los lideres de proceso.</v>
      </c>
      <c r="V46" s="312" t="s">
        <v>109</v>
      </c>
      <c r="W46" s="112" t="s">
        <v>110</v>
      </c>
      <c r="X46" s="462"/>
      <c r="Y46" s="462"/>
      <c r="Z46" s="462"/>
      <c r="AA46" s="462"/>
      <c r="AB46" s="462"/>
      <c r="AC46" s="462"/>
      <c r="AD46" s="462"/>
      <c r="AE46" s="462"/>
      <c r="AF46" s="462"/>
      <c r="AG46" s="462"/>
      <c r="AH46" s="462"/>
      <c r="AI46" s="462"/>
      <c r="AJ46" s="510"/>
      <c r="AK46" s="472"/>
      <c r="AL46" s="481"/>
      <c r="AM46" s="481"/>
      <c r="AN46" s="481"/>
      <c r="AO46" s="481"/>
      <c r="AQ46" s="545"/>
      <c r="AR46" s="554"/>
      <c r="AS46" s="545"/>
      <c r="AT46" s="486"/>
      <c r="AU46" s="486"/>
      <c r="AV46" s="488"/>
      <c r="AW46" s="486"/>
      <c r="AX46" s="491"/>
      <c r="AZ46" s="455"/>
      <c r="BA46" s="457"/>
      <c r="BB46" s="459"/>
    </row>
    <row r="47" spans="2:54" ht="31.5" customHeight="1">
      <c r="B47" s="508"/>
      <c r="C47" s="461" t="s">
        <v>1058</v>
      </c>
      <c r="D47" s="460" t="s">
        <v>119</v>
      </c>
      <c r="E47" s="483"/>
      <c r="F47" s="460"/>
      <c r="G47" s="460"/>
      <c r="H47" s="460"/>
      <c r="I47" s="460"/>
      <c r="J47" s="362" t="s">
        <v>1059</v>
      </c>
      <c r="K47" s="105" t="s">
        <v>1057</v>
      </c>
      <c r="M47" s="462">
        <v>3</v>
      </c>
      <c r="N47" s="462" t="str">
        <f>IF(M47=5,"Esperada",IF(M47=4,"Alta",IF(M47=3,"Media",IF(M47=2,"Baja",IF(M47=1,"Remota","0")))))</f>
        <v>Media</v>
      </c>
      <c r="O47" s="462">
        <v>4</v>
      </c>
      <c r="P47" s="462" t="str">
        <f>IF(O47=5,"Significativo",IF(O47=4,"Alto",IF(O47=3,"Medio",IF(O47=2,"Bajo",IF(O47=1,"No Significativo","0")))))</f>
        <v>Alto</v>
      </c>
      <c r="Q47" s="462" t="s">
        <v>92</v>
      </c>
      <c r="R47" s="462">
        <f>O47*M47</f>
        <v>12</v>
      </c>
      <c r="S47" s="463" t="str">
        <f>IF(R47=1,"Bajo",IF(R47=2,"Bajo",IF(R47=3,"Bajo",IF(R47=4,"Bajo",IF(R47=5,"Medio",IF(R47=6,"Medio",IF(R47=8,"Medio",IF(R47=9,"Medio",IF(R47=10,"Medio",IF(R47=12,"Medio",IF(R47=15,"Alto",IF(R47=16,"Alto",IF(R47=20,"Alto",IF(R47=25,"Alto","0"))))))))))))))</f>
        <v>Medio</v>
      </c>
      <c r="U47" s="105" t="str">
        <f t="shared" ref="U47:U48" si="34">+K47</f>
        <v>Capacitaciones y preparación en temas de auditorias internas</v>
      </c>
      <c r="V47" s="462" t="s">
        <v>109</v>
      </c>
      <c r="W47" s="462" t="s">
        <v>110</v>
      </c>
      <c r="X47" s="462">
        <v>2</v>
      </c>
      <c r="Y47" s="462"/>
      <c r="Z47" s="462"/>
      <c r="AA47" s="462">
        <v>1</v>
      </c>
      <c r="AB47" s="462"/>
      <c r="AC47" s="462"/>
      <c r="AD47" s="462">
        <v>2</v>
      </c>
      <c r="AE47" s="462"/>
      <c r="AF47" s="462"/>
      <c r="AG47" s="462">
        <v>2</v>
      </c>
      <c r="AH47" s="462"/>
      <c r="AI47" s="462"/>
      <c r="AJ47" s="510">
        <f>((X47/2)+(AA47/2)+(AD47/2)+(AG47/2))/4</f>
        <v>0.875</v>
      </c>
      <c r="AK47" s="472" t="str">
        <f>IF(AND(AJ47&gt;=0%,AJ47&lt;40%),"No Efectivo",IF(AND(AJ47&gt;=41%,AJ47&lt;60%),"Poco Efectivo",IF(AND(AJ47&gt;=61%,AJ47&lt;80%),"Medianamente Efectivo",IF(AND(AJ47&gt;=81%,AJ47&lt;90%),"Efectivo", IF(AND(AJ47&gt;=91%,AJ47&lt;=100%),"Altamente Efectivo")))))</f>
        <v>Efectivo</v>
      </c>
      <c r="AL47" s="481">
        <f>AVERAGE(AJ47)</f>
        <v>0.875</v>
      </c>
      <c r="AM47" s="481" t="str">
        <f>IF(AND(AL47&gt;=0%,AL47&lt;40%),"0% ",IF(AND(AL47&gt;=41%,AL47&lt;60%),"20%",IF(AND(AL47&gt;=61%,AL47&lt;80%),"40%",IF(AND(AL47&gt;=81%,AL47&lt;90%),"60%", IF(AND(AL47&gt;=91%,AL47&lt;=100%),"80","0%")))))</f>
        <v>60%</v>
      </c>
      <c r="AN47" s="481">
        <v>0.88</v>
      </c>
      <c r="AO47" s="481" t="str">
        <f>IF(AND(AN47&gt;=0%,AN47&lt;40%),"0% ",IF(AND(AN47&gt;=41%,AN47&lt;60%),"20%",IF(AND(AN47&gt;=61%,AN47&lt;80%),"40%",IF(AND(AN47&gt;=81%,AN47&lt;90%),"60%", IF(AND(AN47&gt;=91%,AN47&lt;=100%),"80","0%")))))</f>
        <v>60%</v>
      </c>
      <c r="AQ47" s="471">
        <f>M47-(M47*AL47:AL48)</f>
        <v>0.375</v>
      </c>
      <c r="AR47" s="470" t="str">
        <f>IF(AQ47=5,"Esperada",IF(AQ47=4,"Alta",IF(AQ47=3,"Media",IF(AQ47=2,"Baja",IF(AQ47=1,"Remota","Remota")))))</f>
        <v>Remota</v>
      </c>
      <c r="AS47" s="471">
        <f>O47-(O47*AO47:AO48)</f>
        <v>1.6</v>
      </c>
      <c r="AT47" s="451" t="str">
        <f>IF(AS47=5,"Significativo",IF(AS47=4,"Alto",IF(AS47=3,"Medio",IF(AS47=2,"Bajo",IF(AS47=1,"No Significativo","No Significativo")))))</f>
        <v>No Significativo</v>
      </c>
      <c r="AU47" s="451" t="str">
        <f>Q47</f>
        <v>Operacional</v>
      </c>
      <c r="AV47" s="452">
        <f>AQ47*AS47</f>
        <v>0.60000000000000009</v>
      </c>
      <c r="AW47" s="451" t="str">
        <f>IF(AV47=1,"Bajo",IF(AV47=2,"Bajo",IF(AV47=3,"Bajo",IF(AV47=4,"Bajo",IF(AV47=5,"Medio",IF(AV47=6,"Medio",IF(AV47=8,"Medio",IF(AV47=9,"Medio",IF(AV47=10,"Medio",IF(AV47=12,"Medio",IF(AV47=15,"Alto",IF(AV47=16,"Alto",IF(AV47=20,"Alto",IF(AV47=25,"Alto","Bajo"))))))))))))))</f>
        <v>Bajo</v>
      </c>
      <c r="AX47" s="453" t="str">
        <f>IF(AV47=1," Aceptar el riesgo. No determinar acciones.",IF(AV47=2," Aceptar el riesgo. No determinar acciones.",IF(AV47=3," Aceptar el riesgo. No determinar acciones.",IF(AV47=4," Aceptar el riesgo. No determinar acciones.",IF(AV47=5," Evaluar a juicio de experto la nececidad de deterrminar acciones para prevenir su ocurrencia",IF(AV47=6," Evaluar a juicio de experto la nececidad de deterrminar acciones para prevenir su ocurrencia",IF(AV47=8," Evaluar a juicio de experto la nececidad de deterrminar acciones para prevenir su ocurrencia",IF(AV47=9," Evaluar a juicio de experto la nececidad de deterrminar acciones para prevenir su ocurrencia",IF(AV47=10," Evaluar a juicio de experto la nececidad de deterrminar acciones para prevenir su ocurrencia",IF(AV47=12," Evaluar a juicio de experto la nececidad de deterrminar acciones para prevenir su ocurrencia",IF(AV47=15," Deterrminar acciones para prevenir su ocurrencia, compartirla o eliminarla.",IF(AV47=16," Deterrminar acciones para prevenir su ocurrencia, compartirla o eliminarla.",IF(AV47=20," Deterrminar acciones para prevenir su ocurrencia, compartirla o eliminarla.",IF(AV47=25," Deterrminar acciones para prevenir su ocurrencia, compartirla o eliminarla."," Aceptar el riesgo. No determinar acciones."))))))))))))))</f>
        <v xml:space="preserve"> Aceptar el riesgo. No determinar acciones.</v>
      </c>
      <c r="AZ47" s="454"/>
      <c r="BA47" s="456"/>
      <c r="BB47" s="458"/>
    </row>
    <row r="48" spans="2:54" ht="40.5" customHeight="1">
      <c r="B48" s="508"/>
      <c r="C48" s="461"/>
      <c r="D48" s="460"/>
      <c r="E48" s="483"/>
      <c r="F48" s="460"/>
      <c r="G48" s="460"/>
      <c r="H48" s="460"/>
      <c r="I48" s="460"/>
      <c r="J48" s="362" t="s">
        <v>1060</v>
      </c>
      <c r="K48" s="370" t="s">
        <v>1061</v>
      </c>
      <c r="M48" s="462"/>
      <c r="N48" s="462"/>
      <c r="O48" s="462"/>
      <c r="P48" s="462"/>
      <c r="Q48" s="462"/>
      <c r="R48" s="462"/>
      <c r="S48" s="463"/>
      <c r="U48" s="108" t="str">
        <f t="shared" si="34"/>
        <v>Reinducción a los lideres de la organzacion en temas de responsabilidades individuales en el manejo de control interno</v>
      </c>
      <c r="V48" s="462"/>
      <c r="W48" s="462"/>
      <c r="X48" s="462"/>
      <c r="Y48" s="462"/>
      <c r="Z48" s="462"/>
      <c r="AA48" s="462"/>
      <c r="AB48" s="462"/>
      <c r="AC48" s="462"/>
      <c r="AD48" s="462"/>
      <c r="AE48" s="462"/>
      <c r="AF48" s="462"/>
      <c r="AG48" s="462"/>
      <c r="AH48" s="462"/>
      <c r="AI48" s="462"/>
      <c r="AJ48" s="510"/>
      <c r="AK48" s="472"/>
      <c r="AL48" s="481"/>
      <c r="AM48" s="481"/>
      <c r="AN48" s="481"/>
      <c r="AO48" s="481"/>
      <c r="AQ48" s="471"/>
      <c r="AR48" s="470"/>
      <c r="AS48" s="471"/>
      <c r="AT48" s="451"/>
      <c r="AU48" s="451"/>
      <c r="AV48" s="452"/>
      <c r="AW48" s="451"/>
      <c r="AX48" s="453"/>
      <c r="AZ48" s="455"/>
      <c r="BA48" s="457"/>
      <c r="BB48" s="459"/>
    </row>
    <row r="49" spans="2:54" ht="25.5" customHeight="1">
      <c r="B49" s="477" t="s">
        <v>235</v>
      </c>
      <c r="C49" s="461" t="s">
        <v>236</v>
      </c>
      <c r="D49" s="460" t="s">
        <v>119</v>
      </c>
      <c r="E49" s="483"/>
      <c r="F49" s="460" t="s">
        <v>119</v>
      </c>
      <c r="G49" s="460"/>
      <c r="H49" s="460"/>
      <c r="I49" s="460"/>
      <c r="J49" s="106" t="s">
        <v>238</v>
      </c>
      <c r="K49" s="111" t="s">
        <v>240</v>
      </c>
      <c r="M49" s="462">
        <v>4</v>
      </c>
      <c r="N49" s="462" t="str">
        <f>IF(M49=5,"Esperada",IF(M49=4,"Alta",IF(M49=3,"Media",IF(M49=2,"Baja",IF(M49=1,"Remota","0")))))</f>
        <v>Alta</v>
      </c>
      <c r="O49" s="462">
        <v>4</v>
      </c>
      <c r="P49" s="462" t="str">
        <f>IF(O49=5,"Significativo",IF(O49=4,"Alto",IF(O49=3,"Medio",IF(O49=2,"Bajo",IF(O49=1,"No Significativo","0")))))</f>
        <v>Alto</v>
      </c>
      <c r="Q49" s="462" t="s">
        <v>92</v>
      </c>
      <c r="R49" s="462">
        <f>O49*M49</f>
        <v>16</v>
      </c>
      <c r="S49" s="463" t="str">
        <f>IF(R49=1,"Bajo",IF(R49=2,"Bajo",IF(R49=3,"Bajo",IF(R49=4,"Bajo",IF(R49=5,"Medio",IF(R49=6,"Medio",IF(R49=8,"Medio",IF(R49=9,"Medio",IF(R49=10,"Medio",IF(R49=12,"Medio",IF(R49=15,"Alto",IF(R49=16,"Alto",IF(R49=20,"Alto",IF(R49=25,"Alto","0"))))))))))))))</f>
        <v>Alto</v>
      </c>
      <c r="U49" s="106" t="str">
        <f t="shared" si="33"/>
        <v>Auditorias internas al sistema de gestión</v>
      </c>
      <c r="V49" s="312" t="s">
        <v>109</v>
      </c>
      <c r="W49" s="112" t="s">
        <v>121</v>
      </c>
      <c r="X49" s="462">
        <v>2</v>
      </c>
      <c r="Y49" s="462"/>
      <c r="Z49" s="462"/>
      <c r="AA49" s="462">
        <v>1</v>
      </c>
      <c r="AB49" s="462"/>
      <c r="AC49" s="462"/>
      <c r="AD49" s="462">
        <v>2</v>
      </c>
      <c r="AE49" s="462"/>
      <c r="AF49" s="462"/>
      <c r="AG49" s="462">
        <v>2</v>
      </c>
      <c r="AH49" s="462"/>
      <c r="AI49" s="462"/>
      <c r="AJ49" s="113">
        <f t="shared" ref="AJ49:AJ79" si="35">((X49/2)+(AA49/2)+(AD49/2)+(AG49/2))/4</f>
        <v>0.875</v>
      </c>
      <c r="AK49" s="472" t="str">
        <f>IF(AND(AJ49&gt;=0%,AJ49&lt;40%),"No Efectivo",IF(AND(AJ49&gt;=41%,AJ49&lt;60%),"Poco Efectivo",IF(AND(AJ49&gt;=61%,AJ49&lt;80%),"Medianamente Efectivo",IF(AND(AJ49&gt;=81%,AJ49&lt;90%),"Efectivo", IF(AND(AJ49&gt;=91%,AJ49&lt;=100%),"Altamente Efectivo")))))</f>
        <v>Efectivo</v>
      </c>
      <c r="AL49" s="481">
        <f>AVERAGE(AJ49:AJ51)</f>
        <v>0.875</v>
      </c>
      <c r="AM49" s="481" t="str">
        <f>IF(AND(AL49&gt;=0%,AL49&lt;40%),"0% ",IF(AND(AL49&gt;=41%,AL49&lt;60%),"20%",IF(AND(AL49&gt;=61%,AL49&lt;80%),"40%",IF(AND(AL49&gt;=81%,AL49&lt;90%),"60%", IF(AND(AL49&gt;=91%,AL49&lt;=100%),"80","0%")))))</f>
        <v>60%</v>
      </c>
      <c r="AN49" s="481">
        <f>AVERAGE(AJ49:AJ50)</f>
        <v>0.875</v>
      </c>
      <c r="AO49" s="481" t="str">
        <f>IF(AND(AN49&gt;=0%,AN49&lt;40%),"0% ",IF(AND(AN49&gt;=41%,AN49&lt;60%),"20%",IF(AND(AN49&gt;=61%,AN49&lt;80%),"40%",IF(AND(AN49&gt;=81%,AN49&lt;90%),"60%", IF(AND(AN49&gt;=91%,AN49&lt;=100%),"80","0%")))))</f>
        <v>60%</v>
      </c>
      <c r="AQ49" s="471">
        <f>M49-(M49*AL49)</f>
        <v>0.5</v>
      </c>
      <c r="AR49" s="470" t="str">
        <f>IF(AQ49=5,"Esperada",IF(AQ49=4,"Alta",IF(AQ49=3,"Media",IF(AQ49=2,"Baja",IF(AQ49=1,"Remota","Remota")))))</f>
        <v>Remota</v>
      </c>
      <c r="AS49" s="471">
        <f>O49-(O49*AO49)</f>
        <v>1.6</v>
      </c>
      <c r="AT49" s="451" t="str">
        <f>IF(AS49=5,"Significativo",IF(AS49=4,"Alto",IF(AS49=3,"Medio",IF(AS49=2,"Bajo",IF(AS49=1,"No Significativo","No Significativo")))))</f>
        <v>No Significativo</v>
      </c>
      <c r="AU49" s="451" t="str">
        <f>Q49</f>
        <v>Operacional</v>
      </c>
      <c r="AV49" s="452">
        <f>AQ49*AS49</f>
        <v>0.8</v>
      </c>
      <c r="AW49" s="451" t="str">
        <f>IF(AV49=1,"Bajo",IF(AV49=2,"Bajo",IF(AV49=3,"Bajo",IF(AV49=4,"Bajo",IF(AV49=5,"Medio",IF(AV49=6,"Medio",IF(AV49=8,"Medio",IF(AV49=9,"Medio",IF(AV49=10,"Medio",IF(AV49=12,"Medio",IF(AV49=15,"Alto",IF(AV49=16,"Alto",IF(AV49=20,"Alto",IF(AV49=25,"Alto","Bajo"))))))))))))))</f>
        <v>Bajo</v>
      </c>
      <c r="AX49" s="451" t="str">
        <f>IF(AV49=1," Aceptar el riesgo. No determinar acciones.",IF(AV49=2," Aceptar el riesgo. No determinar acciones.",IF(AV49=3," Aceptar el riesgo. No determinar acciones.",IF(AV49=4," Aceptar el riesgo. No determinar acciones.",IF(AV49=5," Evaluar a juicio de experto la nececidad de deterrminar acciones para prevenir su ocurrencia",IF(AV49=6," Evaluar a juicio de experto la nececidad de deterrminar acciones para prevenir su ocurrencia",IF(AV49=8," Evaluar a juicio de experto la nececidad de deterrminar acciones para prevenir su ocurrencia",IF(AV49=9," Evaluar a juicio de experto la nececidad de deterrminar acciones para prevenir su ocurrencia",IF(AV49=10," Evaluar a juicio de experto la nececidad de deterrminar acciones para prevenir su ocurrencia",IF(AV49=12," Evaluar a juicio de experto la nececidad de deterrminar acciones para prevenir su ocurrencia",IF(AV49=15," Deterrminar acciones para prevenir su ocurrencia, compartirla o eliminarla.",IF(AV49=16," Deterrminar acciones para prevenir su ocurrencia, compartirla o eliminarla.",IF(AV49=20," Deterrminar acciones para prevenir su ocurrencia, compartirla o eliminarla.",IF(AV49=25," Deterrminar acciones para prevenir su ocurrencia, compartirla o eliminarla."," Aceptar el riesgo. No determinar acciones."))))))))))))))</f>
        <v xml:space="preserve"> Aceptar el riesgo. No determinar acciones.</v>
      </c>
      <c r="AZ49" s="472"/>
      <c r="BA49" s="473"/>
      <c r="BB49" s="474"/>
    </row>
    <row r="50" spans="2:54" ht="25.5" customHeight="1">
      <c r="B50" s="477"/>
      <c r="C50" s="461"/>
      <c r="D50" s="460"/>
      <c r="E50" s="483"/>
      <c r="F50" s="460"/>
      <c r="G50" s="460"/>
      <c r="H50" s="460"/>
      <c r="I50" s="460"/>
      <c r="J50" s="111" t="s">
        <v>237</v>
      </c>
      <c r="K50" s="111" t="s">
        <v>241</v>
      </c>
      <c r="M50" s="462"/>
      <c r="N50" s="462"/>
      <c r="O50" s="462"/>
      <c r="P50" s="462"/>
      <c r="Q50" s="462"/>
      <c r="R50" s="462"/>
      <c r="S50" s="463"/>
      <c r="U50" s="106" t="str">
        <f t="shared" si="33"/>
        <v>Seguimiento a los Indicadores  de gestión.</v>
      </c>
      <c r="V50" s="312" t="s">
        <v>109</v>
      </c>
      <c r="W50" s="112" t="s">
        <v>121</v>
      </c>
      <c r="X50" s="462">
        <v>2</v>
      </c>
      <c r="Y50" s="462"/>
      <c r="Z50" s="462"/>
      <c r="AA50" s="462">
        <v>1</v>
      </c>
      <c r="AB50" s="462"/>
      <c r="AC50" s="462"/>
      <c r="AD50" s="462">
        <v>2</v>
      </c>
      <c r="AE50" s="462"/>
      <c r="AF50" s="462"/>
      <c r="AG50" s="462">
        <v>2</v>
      </c>
      <c r="AH50" s="462"/>
      <c r="AI50" s="462"/>
      <c r="AJ50" s="119">
        <f t="shared" si="35"/>
        <v>0.875</v>
      </c>
      <c r="AK50" s="472"/>
      <c r="AL50" s="481"/>
      <c r="AM50" s="481"/>
      <c r="AN50" s="481"/>
      <c r="AO50" s="481"/>
      <c r="AQ50" s="471"/>
      <c r="AR50" s="470"/>
      <c r="AS50" s="471"/>
      <c r="AT50" s="451"/>
      <c r="AU50" s="451"/>
      <c r="AV50" s="452"/>
      <c r="AW50" s="451"/>
      <c r="AX50" s="451"/>
      <c r="AZ50" s="472"/>
      <c r="BA50" s="473"/>
      <c r="BB50" s="474"/>
    </row>
    <row r="51" spans="2:54" ht="25.5" customHeight="1">
      <c r="B51" s="477"/>
      <c r="C51" s="461"/>
      <c r="D51" s="460"/>
      <c r="E51" s="483"/>
      <c r="F51" s="460"/>
      <c r="G51" s="460"/>
      <c r="H51" s="460"/>
      <c r="I51" s="460"/>
      <c r="J51" s="106" t="s">
        <v>242</v>
      </c>
      <c r="K51" s="106" t="s">
        <v>239</v>
      </c>
      <c r="M51" s="462"/>
      <c r="N51" s="462"/>
      <c r="O51" s="462"/>
      <c r="P51" s="462"/>
      <c r="Q51" s="462"/>
      <c r="R51" s="462"/>
      <c r="S51" s="463"/>
      <c r="U51" s="106" t="str">
        <f t="shared" si="33"/>
        <v>Auditorias externas de certificacion al sistema de gestión</v>
      </c>
      <c r="V51" s="312" t="s">
        <v>120</v>
      </c>
      <c r="W51" s="112" t="s">
        <v>121</v>
      </c>
      <c r="X51" s="462">
        <v>2</v>
      </c>
      <c r="Y51" s="462"/>
      <c r="Z51" s="462"/>
      <c r="AA51" s="462">
        <v>1</v>
      </c>
      <c r="AB51" s="462"/>
      <c r="AC51" s="462"/>
      <c r="AD51" s="462">
        <v>2</v>
      </c>
      <c r="AE51" s="462"/>
      <c r="AF51" s="462"/>
      <c r="AG51" s="462">
        <v>2</v>
      </c>
      <c r="AH51" s="462"/>
      <c r="AI51" s="462"/>
      <c r="AJ51" s="119">
        <f t="shared" si="35"/>
        <v>0.875</v>
      </c>
      <c r="AK51" s="472"/>
      <c r="AL51" s="481"/>
      <c r="AM51" s="481"/>
      <c r="AN51" s="481"/>
      <c r="AO51" s="481"/>
      <c r="AQ51" s="471"/>
      <c r="AR51" s="470"/>
      <c r="AS51" s="471"/>
      <c r="AT51" s="451"/>
      <c r="AU51" s="451"/>
      <c r="AV51" s="452"/>
      <c r="AW51" s="451"/>
      <c r="AX51" s="451"/>
      <c r="AZ51" s="472"/>
      <c r="BA51" s="473"/>
      <c r="BB51" s="474"/>
    </row>
    <row r="52" spans="2:54" ht="39.75" customHeight="1">
      <c r="B52" s="477"/>
      <c r="C52" s="506" t="s">
        <v>243</v>
      </c>
      <c r="D52" s="460" t="s">
        <v>119</v>
      </c>
      <c r="E52" s="483"/>
      <c r="F52" s="460"/>
      <c r="G52" s="460" t="s">
        <v>119</v>
      </c>
      <c r="H52" s="460"/>
      <c r="I52" s="460"/>
      <c r="J52" s="106" t="s">
        <v>245</v>
      </c>
      <c r="K52" s="115" t="s">
        <v>1062</v>
      </c>
      <c r="M52" s="462">
        <v>4</v>
      </c>
      <c r="N52" s="462" t="str">
        <f>IF(M52=5,"Esperada",IF(M52=4,"Alta",IF(M52=3,"Media",IF(M52=2,"Baja",IF(M52=1,"Remota","0")))))</f>
        <v>Alta</v>
      </c>
      <c r="O52" s="462">
        <v>5</v>
      </c>
      <c r="P52" s="462" t="str">
        <f>IF(O52=5,"Significativo",IF(O52=4,"Alto",IF(O52=3,"Medio",IF(O52=2,"Bajo",IF(O52=1,"No Significativo","0")))))</f>
        <v>Significativo</v>
      </c>
      <c r="Q52" s="462" t="s">
        <v>49</v>
      </c>
      <c r="R52" s="462">
        <f>O52*M52</f>
        <v>20</v>
      </c>
      <c r="S52" s="463" t="str">
        <f>IF(R52=1,"Bajo",IF(R52=2,"Bajo",IF(R52=3,"Bajo",IF(R52=4,"Bajo",IF(R52=5,"Medio",IF(R52=6,"Medio",IF(R52=8,"Medio",IF(R52=9,"Medio",IF(R52=10,"Medio",IF(R52=12,"Medio",IF(R52=15,"Alto",IF(R52=16,"Alto",IF(R52=20,"Alto",IF(R52=25,"Alto","0"))))))))))))))</f>
        <v>Alto</v>
      </c>
      <c r="U52" s="362" t="str">
        <f t="shared" si="33"/>
        <v>Capacitaciones, entrenamiento, evaluacion y supervisión al personal en los temas de seguridad y salud en el trabajo.</v>
      </c>
      <c r="V52" s="312" t="s">
        <v>120</v>
      </c>
      <c r="W52" s="114" t="s">
        <v>121</v>
      </c>
      <c r="X52" s="462">
        <v>2</v>
      </c>
      <c r="Y52" s="462"/>
      <c r="Z52" s="462"/>
      <c r="AA52" s="462">
        <v>1</v>
      </c>
      <c r="AB52" s="462"/>
      <c r="AC52" s="462"/>
      <c r="AD52" s="462">
        <v>2</v>
      </c>
      <c r="AE52" s="462"/>
      <c r="AF52" s="462"/>
      <c r="AG52" s="462">
        <v>2</v>
      </c>
      <c r="AH52" s="462"/>
      <c r="AI52" s="462"/>
      <c r="AJ52" s="119">
        <f t="shared" si="35"/>
        <v>0.875</v>
      </c>
      <c r="AK52" s="118" t="str">
        <f t="shared" ref="AK52:AK82" si="36">IF(AND(AJ52&gt;=0%,AJ52&lt;40%),"No Efectivo",IF(AND(AJ52&gt;=41%,AJ52&lt;60%),"Poco Efectivo",IF(AND(AJ52&gt;=61%,AJ52&lt;80%),"Medianamente Efectivo",IF(AND(AJ52&gt;=81%,AJ52&lt;90%),"Efectivo", IF(AND(AJ52&gt;=91%,AJ52&lt;=100%),"Altamente Efectivo")))))</f>
        <v>Efectivo</v>
      </c>
      <c r="AL52" s="116">
        <f>AVERAGE(AJ52)</f>
        <v>0.875</v>
      </c>
      <c r="AM52" s="116" t="str">
        <f>IF(AND(AL52&gt;=0%,AL52&lt;40%),"0% ",IF(AND(AL52&gt;=41%,AL52&lt;60%),"20%",IF(AND(AL52&gt;=61%,AL52&lt;80%),"40%",IF(AND(AL52&gt;=81%,AL52&lt;90%),"60%", IF(AND(AL52&gt;=91%,AL52&lt;=100%),"80","0%")))))</f>
        <v>60%</v>
      </c>
      <c r="AN52" s="116">
        <v>0</v>
      </c>
      <c r="AO52" s="116" t="str">
        <f>IF(AND(AN52&gt;=0%,AN52&lt;40%),"0% ",IF(AND(AN52&gt;=41%,AN52&lt;60%),"20%",IF(AND(AN52&gt;=61%,AN52&lt;80%),"40%",IF(AND(AN52&gt;=81%,AN52&lt;90%),"60%", IF(AND(AN52&gt;=91%,AN52&lt;=100%),"80","0%")))))</f>
        <v xml:space="preserve">0% </v>
      </c>
      <c r="AQ52" s="471">
        <f>M52-(M52*AL52:AL56)</f>
        <v>0.5</v>
      </c>
      <c r="AR52" s="470" t="str">
        <f>IF(AQ52=5,"Esperada",IF(AQ52=4,"Alta",IF(AQ52=3,"Media",IF(AQ52=2,"Baja",IF(AQ52=1,"Remota","Remota")))))</f>
        <v>Remota</v>
      </c>
      <c r="AS52" s="471">
        <f>O52-(O52*AO52:AO56)</f>
        <v>5</v>
      </c>
      <c r="AT52" s="451" t="str">
        <f>IF(AS52=5,"Significativo",IF(AS52=4,"Alto",IF(AS52=3,"Medio",IF(AS52=2,"Bajo",IF(AS52=1,"No Significativo","No Significativo")))))</f>
        <v>Significativo</v>
      </c>
      <c r="AU52" s="451" t="str">
        <f>Q52</f>
        <v>Salud y Seguridad en el Trabajo</v>
      </c>
      <c r="AV52" s="452">
        <f>AQ52*AS52</f>
        <v>2.5</v>
      </c>
      <c r="AW52" s="451" t="str">
        <f>IF(AV52=1,"Bajo",IF(AV52=2,"Bajo",IF(AV52=3,"Bajo",IF(AV52=4,"Bajo",IF(AV52=5,"Medio",IF(AV52=6,"Medio",IF(AV52=8,"Medio",IF(AV52=9,"Medio",IF(AV52=10,"Medio",IF(AV52=12,"Medio",IF(AV52=15,"Alto",IF(AV52=16,"Alto",IF(AV52=20,"Alto",IF(AV52=25,"Alto","Bajo"))))))))))))))</f>
        <v>Bajo</v>
      </c>
      <c r="AX52" s="451" t="str">
        <f>IF(AV52=1," Aceptar el riesgo. No determinar acciones.",IF(AV52=2," Aceptar el riesgo. No determinar acciones.",IF(AV52=3," Aceptar el riesgo. No determinar acciones.",IF(AV52=4," Aceptar el riesgo. No determinar acciones.",IF(AV52=5," Evaluar a juicio de experto la nececidad de deterrminar acciones para prevenir su ocurrencia",IF(AV52=6," Evaluar a juicio de experto la nececidad de deterrminar acciones para prevenir su ocurrencia",IF(AV52=8," Evaluar a juicio de experto la nececidad de deterrminar acciones para prevenir su ocurrencia",IF(AV52=9," Evaluar a juicio de experto la nececidad de deterrminar acciones para prevenir su ocurrencia",IF(AV52=10," Evaluar a juicio de experto la nececidad de deterrminar acciones para prevenir su ocurrencia",IF(AV52=12," Evaluar a juicio de experto la nececidad de deterrminar acciones para prevenir su ocurrencia",IF(AV52=15," Deterrminar acciones para prevenir su ocurrencia, compartirla o eliminarla.",IF(AV52=16," Deterrminar acciones para prevenir su ocurrencia, compartirla o eliminarla.",IF(AV52=20," Deterrminar acciones para prevenir su ocurrencia, compartirla o eliminarla.",IF(AV52=25," Deterrminar acciones para prevenir su ocurrencia, compartirla o eliminarla."," Aceptar el riesgo. No determinar acciones."))))))))))))))</f>
        <v xml:space="preserve"> Aceptar el riesgo. No determinar acciones.</v>
      </c>
      <c r="AZ52" s="472"/>
      <c r="BA52" s="473"/>
      <c r="BB52" s="474"/>
    </row>
    <row r="53" spans="2:54" ht="51.75" customHeight="1">
      <c r="B53" s="477"/>
      <c r="C53" s="506"/>
      <c r="D53" s="460"/>
      <c r="E53" s="483"/>
      <c r="F53" s="460"/>
      <c r="G53" s="460"/>
      <c r="H53" s="460"/>
      <c r="I53" s="460"/>
      <c r="J53" s="111" t="s">
        <v>1063</v>
      </c>
      <c r="K53" s="362" t="s">
        <v>1064</v>
      </c>
      <c r="M53" s="462"/>
      <c r="N53" s="462"/>
      <c r="O53" s="462"/>
      <c r="P53" s="462"/>
      <c r="Q53" s="462"/>
      <c r="R53" s="462"/>
      <c r="S53" s="463"/>
      <c r="U53" s="362" t="str">
        <f t="shared" si="33"/>
        <v>Capacitaciones y entrenamiento en el uso correcto de los EPP. Inspeccion, supervision y vigilancia del cumplimiento en el uso de los EPP.</v>
      </c>
      <c r="V53" s="312" t="s">
        <v>120</v>
      </c>
      <c r="W53" s="114" t="s">
        <v>121</v>
      </c>
      <c r="X53" s="462">
        <v>2</v>
      </c>
      <c r="Y53" s="462"/>
      <c r="Z53" s="462"/>
      <c r="AA53" s="462">
        <v>1</v>
      </c>
      <c r="AB53" s="462"/>
      <c r="AC53" s="462"/>
      <c r="AD53" s="462">
        <v>2</v>
      </c>
      <c r="AE53" s="462"/>
      <c r="AF53" s="462"/>
      <c r="AG53" s="462">
        <v>2</v>
      </c>
      <c r="AH53" s="462"/>
      <c r="AI53" s="462"/>
      <c r="AJ53" s="119">
        <f t="shared" si="35"/>
        <v>0.875</v>
      </c>
      <c r="AK53" s="118" t="str">
        <f t="shared" si="36"/>
        <v>Efectivo</v>
      </c>
      <c r="AL53" s="480">
        <f>AVERAGE(AJ53:AJ54)</f>
        <v>0.875</v>
      </c>
      <c r="AM53" s="480" t="str">
        <f>IF(AND(AL53&gt;=0%,AL53&lt;40%),"0% ",IF(AND(AL53&gt;=41%,AL53&lt;60%),"20%",IF(AND(AL53&gt;=61%,AL53&lt;80%),"40%",IF(AND(AL53&gt;=81%,AL53&lt;90%),"60%", IF(AND(AL53&gt;=91%,AL53&lt;=100%),"80","0%")))))</f>
        <v>60%</v>
      </c>
      <c r="AN53" s="480">
        <f>AVERAGE(AJ53:AJ54)</f>
        <v>0.875</v>
      </c>
      <c r="AO53" s="480" t="str">
        <f>IF(AND(AN53&gt;=0%,AN53&lt;40%),"0% ",IF(AND(AN53&gt;=41%,AN53&lt;60%),"20%",IF(AND(AN53&gt;=61%,AN53&lt;80%),"40%",IF(AND(AN53&gt;=81%,AN53&lt;90%),"60%", IF(AND(AN53&gt;=91%,AN53&lt;=100%),"80","0%")))))</f>
        <v>60%</v>
      </c>
      <c r="AQ53" s="471"/>
      <c r="AR53" s="470"/>
      <c r="AS53" s="471"/>
      <c r="AT53" s="451"/>
      <c r="AU53" s="451"/>
      <c r="AV53" s="452"/>
      <c r="AW53" s="451"/>
      <c r="AX53" s="451"/>
      <c r="AZ53" s="472"/>
      <c r="BA53" s="473"/>
      <c r="BB53" s="474"/>
    </row>
    <row r="54" spans="2:54" ht="31.5" customHeight="1">
      <c r="B54" s="477"/>
      <c r="C54" s="506"/>
      <c r="D54" s="460"/>
      <c r="E54" s="483"/>
      <c r="F54" s="460"/>
      <c r="G54" s="460"/>
      <c r="H54" s="460"/>
      <c r="I54" s="460"/>
      <c r="J54" s="106" t="s">
        <v>246</v>
      </c>
      <c r="K54" s="362" t="s">
        <v>1062</v>
      </c>
      <c r="M54" s="462"/>
      <c r="N54" s="462"/>
      <c r="O54" s="462"/>
      <c r="P54" s="462"/>
      <c r="Q54" s="462"/>
      <c r="R54" s="462"/>
      <c r="S54" s="463"/>
      <c r="U54" s="362" t="str">
        <f t="shared" si="33"/>
        <v>Capacitaciones, entrenamiento, evaluacion y supervisión al personal en los temas de seguridad y salud en el trabajo.</v>
      </c>
      <c r="V54" s="312" t="s">
        <v>120</v>
      </c>
      <c r="W54" s="114" t="s">
        <v>121</v>
      </c>
      <c r="X54" s="462">
        <v>2</v>
      </c>
      <c r="Y54" s="462"/>
      <c r="Z54" s="462"/>
      <c r="AA54" s="462">
        <v>1</v>
      </c>
      <c r="AB54" s="462"/>
      <c r="AC54" s="462"/>
      <c r="AD54" s="462">
        <v>2</v>
      </c>
      <c r="AE54" s="462"/>
      <c r="AF54" s="462"/>
      <c r="AG54" s="462">
        <v>2</v>
      </c>
      <c r="AH54" s="462"/>
      <c r="AI54" s="462"/>
      <c r="AJ54" s="119">
        <f t="shared" si="35"/>
        <v>0.875</v>
      </c>
      <c r="AK54" s="118" t="str">
        <f t="shared" si="36"/>
        <v>Efectivo</v>
      </c>
      <c r="AL54" s="476"/>
      <c r="AM54" s="476"/>
      <c r="AN54" s="476"/>
      <c r="AO54" s="476"/>
      <c r="AQ54" s="471"/>
      <c r="AR54" s="470"/>
      <c r="AS54" s="471"/>
      <c r="AT54" s="451"/>
      <c r="AU54" s="451"/>
      <c r="AV54" s="452"/>
      <c r="AW54" s="451"/>
      <c r="AX54" s="451"/>
      <c r="AZ54" s="472"/>
      <c r="BA54" s="473"/>
      <c r="BB54" s="474"/>
    </row>
    <row r="55" spans="2:54" ht="57" customHeight="1">
      <c r="B55" s="477"/>
      <c r="C55" s="506"/>
      <c r="D55" s="460"/>
      <c r="E55" s="483"/>
      <c r="F55" s="460"/>
      <c r="G55" s="460"/>
      <c r="H55" s="460"/>
      <c r="I55" s="460"/>
      <c r="J55" s="362" t="s">
        <v>1065</v>
      </c>
      <c r="K55" s="108" t="s">
        <v>1066</v>
      </c>
      <c r="M55" s="462"/>
      <c r="N55" s="462"/>
      <c r="O55" s="462"/>
      <c r="P55" s="462"/>
      <c r="Q55" s="462"/>
      <c r="R55" s="462"/>
      <c r="S55" s="463"/>
      <c r="U55" s="362" t="str">
        <f t="shared" si="33"/>
        <v>Estricto seguimiento y control por parte de los lideres, superviores e inspector SST al cumplimiento de los procedimientos técnicos y operativos para trabajos seguros, junto con los controles operacionales.</v>
      </c>
      <c r="V55" s="312" t="s">
        <v>120</v>
      </c>
      <c r="W55" s="114" t="s">
        <v>121</v>
      </c>
      <c r="X55" s="462">
        <v>2</v>
      </c>
      <c r="Y55" s="462"/>
      <c r="Z55" s="462"/>
      <c r="AA55" s="462">
        <v>1</v>
      </c>
      <c r="AB55" s="462"/>
      <c r="AC55" s="462"/>
      <c r="AD55" s="462">
        <v>2</v>
      </c>
      <c r="AE55" s="462"/>
      <c r="AF55" s="462"/>
      <c r="AG55" s="462">
        <v>2</v>
      </c>
      <c r="AH55" s="462"/>
      <c r="AI55" s="462"/>
      <c r="AJ55" s="119">
        <f t="shared" si="35"/>
        <v>0.875</v>
      </c>
      <c r="AK55" s="118" t="str">
        <f t="shared" si="36"/>
        <v>Efectivo</v>
      </c>
      <c r="AL55" s="480">
        <f>AVERAGE(AJ55:AJ56)</f>
        <v>0.875</v>
      </c>
      <c r="AM55" s="480" t="str">
        <f>IF(AND(AL55&gt;=0%,AL55&lt;40%),"0% ",IF(AND(AL55&gt;=41%,AL55&lt;60%),"20%",IF(AND(AL55&gt;=61%,AL55&lt;80%),"40%",IF(AND(AL55&gt;=81%,AL55&lt;90%),"60%", IF(AND(AL55&gt;=91%,AL55&lt;=100%),"80","0%")))))</f>
        <v>60%</v>
      </c>
      <c r="AN55" s="480">
        <v>0</v>
      </c>
      <c r="AO55" s="480" t="str">
        <f>IF(AND(AN55&gt;=0%,AN55&lt;40%),"0% ",IF(AND(AN55&gt;=41%,AN55&lt;60%),"20%",IF(AND(AN55&gt;=61%,AN55&lt;80%),"40%",IF(AND(AN55&gt;=81%,AN55&lt;90%),"60%", IF(AND(AN55&gt;=91%,AN55&lt;=100%),"80","0%")))))</f>
        <v xml:space="preserve">0% </v>
      </c>
      <c r="AQ55" s="471"/>
      <c r="AR55" s="470"/>
      <c r="AS55" s="471"/>
      <c r="AT55" s="451"/>
      <c r="AU55" s="451"/>
      <c r="AV55" s="452"/>
      <c r="AW55" s="451"/>
      <c r="AX55" s="451"/>
      <c r="AZ55" s="472"/>
      <c r="BA55" s="473"/>
      <c r="BB55" s="474"/>
    </row>
    <row r="56" spans="2:54" ht="61.5" customHeight="1">
      <c r="B56" s="477"/>
      <c r="C56" s="506"/>
      <c r="D56" s="460"/>
      <c r="E56" s="483"/>
      <c r="F56" s="460"/>
      <c r="G56" s="460"/>
      <c r="H56" s="460"/>
      <c r="I56" s="460"/>
      <c r="J56" s="111" t="s">
        <v>247</v>
      </c>
      <c r="K56" s="115" t="s">
        <v>1067</v>
      </c>
      <c r="M56" s="462"/>
      <c r="N56" s="462"/>
      <c r="O56" s="462"/>
      <c r="P56" s="462"/>
      <c r="Q56" s="462"/>
      <c r="R56" s="462"/>
      <c r="S56" s="463"/>
      <c r="U56" s="362" t="str">
        <f t="shared" si="33"/>
        <v>Capacitaciones, entrenamiento, evaluacion y supervisión al personal en los temas de seguridad y salud en el trabajo, en aplicación de los manuales, procedimientos e instructivos existentes para cada una de las exposiciones.</v>
      </c>
      <c r="V56" s="312" t="s">
        <v>120</v>
      </c>
      <c r="W56" s="114" t="s">
        <v>121</v>
      </c>
      <c r="X56" s="462">
        <v>2</v>
      </c>
      <c r="Y56" s="462"/>
      <c r="Z56" s="462"/>
      <c r="AA56" s="462">
        <v>1</v>
      </c>
      <c r="AB56" s="462"/>
      <c r="AC56" s="462"/>
      <c r="AD56" s="462">
        <v>2</v>
      </c>
      <c r="AE56" s="462"/>
      <c r="AF56" s="462"/>
      <c r="AG56" s="462">
        <v>2</v>
      </c>
      <c r="AH56" s="462"/>
      <c r="AI56" s="462"/>
      <c r="AJ56" s="119">
        <f t="shared" si="35"/>
        <v>0.875</v>
      </c>
      <c r="AK56" s="118" t="str">
        <f t="shared" si="36"/>
        <v>Efectivo</v>
      </c>
      <c r="AL56" s="476"/>
      <c r="AM56" s="476"/>
      <c r="AN56" s="476"/>
      <c r="AO56" s="476"/>
      <c r="AQ56" s="471"/>
      <c r="AR56" s="470"/>
      <c r="AS56" s="471"/>
      <c r="AT56" s="451"/>
      <c r="AU56" s="451"/>
      <c r="AV56" s="452"/>
      <c r="AW56" s="451"/>
      <c r="AX56" s="451"/>
      <c r="AZ56" s="472"/>
      <c r="BA56" s="473"/>
      <c r="BB56" s="474"/>
    </row>
    <row r="57" spans="2:54" ht="35.25" customHeight="1">
      <c r="B57" s="477"/>
      <c r="C57" s="461" t="s">
        <v>248</v>
      </c>
      <c r="D57" s="460" t="s">
        <v>119</v>
      </c>
      <c r="E57" s="483"/>
      <c r="F57" s="460"/>
      <c r="G57" s="460"/>
      <c r="H57" s="460"/>
      <c r="I57" s="460"/>
      <c r="J57" s="117" t="s">
        <v>219</v>
      </c>
      <c r="K57" s="120" t="s">
        <v>108</v>
      </c>
      <c r="M57" s="462">
        <v>3</v>
      </c>
      <c r="N57" s="462" t="str">
        <f>IF(M57=5,"Esperada",IF(M57=4,"Alta",IF(M57=3,"Media",IF(M57=2,"Baja",IF(M57=1,"Remota","0")))))</f>
        <v>Media</v>
      </c>
      <c r="O57" s="462">
        <v>4</v>
      </c>
      <c r="P57" s="462" t="str">
        <f>IF(O57=5,"Significativo",IF(O57=4,"Alto",IF(O57=3,"Medio",IF(O57=2,"Bajo",IF(O57=1,"No Significativo","0")))))</f>
        <v>Alto</v>
      </c>
      <c r="Q57" s="462" t="s">
        <v>92</v>
      </c>
      <c r="R57" s="462">
        <f>O57*M57</f>
        <v>12</v>
      </c>
      <c r="S57" s="463" t="str">
        <f>IF(R57=1,"Bajo",IF(R57=2,"Bajo",IF(R57=3,"Bajo",IF(R57=4,"Bajo",IF(R57=5,"Medio",IF(R57=6,"Medio",IF(R57=8,"Medio",IF(R57=9,"Medio",IF(R57=10,"Medio",IF(R57=12,"Medio",IF(R57=15,"Alto",IF(R57=16,"Alto",IF(R57=20,"Alto",IF(R57=25,"Alto","0"))))))))))))))</f>
        <v>Medio</v>
      </c>
      <c r="U57" s="120" t="str">
        <f t="shared" si="33"/>
        <v>Auditorias de control interno</v>
      </c>
      <c r="V57" s="312" t="s">
        <v>109</v>
      </c>
      <c r="W57" s="114" t="s">
        <v>110</v>
      </c>
      <c r="X57" s="462">
        <v>2</v>
      </c>
      <c r="Y57" s="462"/>
      <c r="Z57" s="462"/>
      <c r="AA57" s="462">
        <v>1</v>
      </c>
      <c r="AB57" s="462"/>
      <c r="AC57" s="462"/>
      <c r="AD57" s="462">
        <v>2</v>
      </c>
      <c r="AE57" s="462"/>
      <c r="AF57" s="462"/>
      <c r="AG57" s="462">
        <v>2</v>
      </c>
      <c r="AH57" s="462"/>
      <c r="AI57" s="462"/>
      <c r="AJ57" s="119">
        <f t="shared" si="35"/>
        <v>0.875</v>
      </c>
      <c r="AK57" s="118" t="str">
        <f t="shared" si="36"/>
        <v>Efectivo</v>
      </c>
      <c r="AL57" s="481">
        <f>AVERAGE(AJ57:AJ58)</f>
        <v>0.875</v>
      </c>
      <c r="AM57" s="481" t="str">
        <f>IF(AND(AL57&gt;=0%,AL57&lt;40%),"0% ",IF(AND(AL57&gt;=41%,AL57&lt;60%),"20%",IF(AND(AL57&gt;=61%,AL57&lt;80%),"40%",IF(AND(AL57&gt;=81%,AL57&lt;90%),"60%", IF(AND(AL57&gt;=91%,AL57&lt;=100%),"80","0%")))))</f>
        <v>60%</v>
      </c>
      <c r="AN57" s="481">
        <v>0.88</v>
      </c>
      <c r="AO57" s="481" t="str">
        <f>IF(AND(AN57&gt;=0%,AN57&lt;40%),"0% ",IF(AND(AN57&gt;=41%,AN57&lt;60%),"20%",IF(AND(AN57&gt;=61%,AN57&lt;80%),"40%",IF(AND(AN57&gt;=81%,AN57&lt;90%),"60%", IF(AND(AN57&gt;=91%,AN57&lt;=100%),"80","0%")))))</f>
        <v>60%</v>
      </c>
      <c r="AQ57" s="471">
        <f>M57-(M57*AL57:AL58)</f>
        <v>0.375</v>
      </c>
      <c r="AR57" s="470" t="str">
        <f>IF(AQ57=5,"Esperada",IF(AQ57=4,"Alta",IF(AQ57=3,"Media",IF(AQ57=2,"Baja",IF(AQ57=1,"Remota","Remota")))))</f>
        <v>Remota</v>
      </c>
      <c r="AS57" s="471">
        <f>O57-(O57*AO57:AO58)</f>
        <v>1.6</v>
      </c>
      <c r="AT57" s="451" t="str">
        <f>IF(AS57=5,"Significativo",IF(AS57=4,"Alto",IF(AS57=3,"Medio",IF(AS57=2,"Bajo",IF(AS57=1,"No Significativo","No Significativo")))))</f>
        <v>No Significativo</v>
      </c>
      <c r="AU57" s="451" t="str">
        <f>Q57</f>
        <v>Operacional</v>
      </c>
      <c r="AV57" s="452">
        <f>AQ57*AS57</f>
        <v>0.60000000000000009</v>
      </c>
      <c r="AW57" s="451" t="str">
        <f>IF(AV57=1,"Bajo",IF(AV57=2,"Bajo",IF(AV57=3,"Bajo",IF(AV57=4,"Bajo",IF(AV57=5,"Medio",IF(AV57=6,"Medio",IF(AV57=8,"Medio",IF(AV57=9,"Medio",IF(AV57=10,"Medio",IF(AV57=12,"Medio",IF(AV57=15,"Alto",IF(AV57=16,"Alto",IF(AV57=20,"Alto",IF(AV57=25,"Alto","Bajo"))))))))))))))</f>
        <v>Bajo</v>
      </c>
      <c r="AX57" s="453" t="str">
        <f>IF(AV57=1," Aceptar el riesgo. No determinar acciones.",IF(AV57=2," Aceptar el riesgo. No determinar acciones.",IF(AV57=3," Aceptar el riesgo. No determinar acciones.",IF(AV57=4," Aceptar el riesgo. No determinar acciones.",IF(AV57=5," Evaluar a juicio de experto la nececidad de deterrminar acciones para prevenir su ocurrencia",IF(AV57=6," Evaluar a juicio de experto la nececidad de deterrminar acciones para prevenir su ocurrencia",IF(AV57=8," Evaluar a juicio de experto la nececidad de deterrminar acciones para prevenir su ocurrencia",IF(AV57=9," Evaluar a juicio de experto la nececidad de deterrminar acciones para prevenir su ocurrencia",IF(AV57=10," Evaluar a juicio de experto la nececidad de deterrminar acciones para prevenir su ocurrencia",IF(AV57=12," Evaluar a juicio de experto la nececidad de deterrminar acciones para prevenir su ocurrencia",IF(AV57=15," Deterrminar acciones para prevenir su ocurrencia, compartirla o eliminarla.",IF(AV57=16," Deterrminar acciones para prevenir su ocurrencia, compartirla o eliminarla.",IF(AV57=20," Deterrminar acciones para prevenir su ocurrencia, compartirla o eliminarla.",IF(AV57=25," Deterrminar acciones para prevenir su ocurrencia, compartirla o eliminarla."," Aceptar el riesgo. No determinar acciones."))))))))))))))</f>
        <v xml:space="preserve"> Aceptar el riesgo. No determinar acciones.</v>
      </c>
      <c r="AZ57" s="454"/>
      <c r="BA57" s="456"/>
      <c r="BB57" s="458"/>
    </row>
    <row r="58" spans="2:54" ht="35.25" customHeight="1">
      <c r="B58" s="477"/>
      <c r="C58" s="461"/>
      <c r="D58" s="460"/>
      <c r="E58" s="483"/>
      <c r="F58" s="460"/>
      <c r="G58" s="460"/>
      <c r="H58" s="460"/>
      <c r="I58" s="460"/>
      <c r="J58" s="108" t="s">
        <v>207</v>
      </c>
      <c r="K58" s="120" t="s">
        <v>249</v>
      </c>
      <c r="M58" s="462"/>
      <c r="N58" s="462"/>
      <c r="O58" s="462"/>
      <c r="P58" s="462"/>
      <c r="Q58" s="462"/>
      <c r="R58" s="462"/>
      <c r="S58" s="463"/>
      <c r="U58" s="120" t="str">
        <f t="shared" si="33"/>
        <v>Seguimiento mediante la matriz de requisitos legales</v>
      </c>
      <c r="V58" s="312" t="s">
        <v>120</v>
      </c>
      <c r="W58" s="114" t="s">
        <v>121</v>
      </c>
      <c r="X58" s="462">
        <v>2</v>
      </c>
      <c r="Y58" s="462"/>
      <c r="Z58" s="462"/>
      <c r="AA58" s="462">
        <v>1</v>
      </c>
      <c r="AB58" s="462"/>
      <c r="AC58" s="462"/>
      <c r="AD58" s="462">
        <v>2</v>
      </c>
      <c r="AE58" s="462"/>
      <c r="AF58" s="462"/>
      <c r="AG58" s="462">
        <v>2</v>
      </c>
      <c r="AH58" s="462"/>
      <c r="AI58" s="462"/>
      <c r="AJ58" s="119">
        <f t="shared" si="35"/>
        <v>0.875</v>
      </c>
      <c r="AK58" s="118" t="str">
        <f t="shared" si="36"/>
        <v>Efectivo</v>
      </c>
      <c r="AL58" s="481"/>
      <c r="AM58" s="481"/>
      <c r="AN58" s="481"/>
      <c r="AO58" s="481"/>
      <c r="AQ58" s="471"/>
      <c r="AR58" s="470"/>
      <c r="AS58" s="471"/>
      <c r="AT58" s="451"/>
      <c r="AU58" s="451"/>
      <c r="AV58" s="452"/>
      <c r="AW58" s="451"/>
      <c r="AX58" s="453"/>
      <c r="AZ58" s="455"/>
      <c r="BA58" s="457"/>
      <c r="BB58" s="459"/>
    </row>
    <row r="59" spans="2:54" ht="35.25" customHeight="1">
      <c r="B59" s="477"/>
      <c r="C59" s="461" t="s">
        <v>250</v>
      </c>
      <c r="D59" s="460" t="s">
        <v>119</v>
      </c>
      <c r="E59" s="483"/>
      <c r="F59" s="460"/>
      <c r="G59" s="460" t="s">
        <v>119</v>
      </c>
      <c r="H59" s="460"/>
      <c r="I59" s="460"/>
      <c r="J59" s="117" t="s">
        <v>219</v>
      </c>
      <c r="K59" s="120" t="s">
        <v>108</v>
      </c>
      <c r="M59" s="462">
        <v>3</v>
      </c>
      <c r="N59" s="462" t="str">
        <f>IF(M59=5,"Esperada",IF(M59=4,"Alta",IF(M59=3,"Media",IF(M59=2,"Baja",IF(M59=1,"Remota","0")))))</f>
        <v>Media</v>
      </c>
      <c r="O59" s="462">
        <v>4</v>
      </c>
      <c r="P59" s="462" t="str">
        <f>IF(O59=5,"Significativo",IF(O59=4,"Alto",IF(O59=3,"Medio",IF(O59=2,"Bajo",IF(O59=1,"No Significativo","0")))))</f>
        <v>Alto</v>
      </c>
      <c r="Q59" s="462" t="s">
        <v>48</v>
      </c>
      <c r="R59" s="462">
        <f>O59*M59</f>
        <v>12</v>
      </c>
      <c r="S59" s="463" t="str">
        <f>IF(R59=1,"Bajo",IF(R59=2,"Bajo",IF(R59=3,"Bajo",IF(R59=4,"Bajo",IF(R59=5,"Medio",IF(R59=6,"Medio",IF(R59=8,"Medio",IF(R59=9,"Medio",IF(R59=10,"Medio",IF(R59=12,"Medio",IF(R59=15,"Alto",IF(R59=16,"Alto",IF(R59=20,"Alto",IF(R59=25,"Alto","0"))))))))))))))</f>
        <v>Medio</v>
      </c>
      <c r="U59" s="120" t="str">
        <f t="shared" ref="U59:U95" si="37">+K59</f>
        <v>Auditorias de control interno</v>
      </c>
      <c r="V59" s="312" t="s">
        <v>109</v>
      </c>
      <c r="W59" s="114" t="s">
        <v>110</v>
      </c>
      <c r="X59" s="462">
        <v>2</v>
      </c>
      <c r="Y59" s="462"/>
      <c r="Z59" s="462"/>
      <c r="AA59" s="462">
        <v>1</v>
      </c>
      <c r="AB59" s="462"/>
      <c r="AC59" s="462"/>
      <c r="AD59" s="462">
        <v>2</v>
      </c>
      <c r="AE59" s="462"/>
      <c r="AF59" s="462"/>
      <c r="AG59" s="462">
        <v>2</v>
      </c>
      <c r="AH59" s="462"/>
      <c r="AI59" s="462"/>
      <c r="AJ59" s="119">
        <f t="shared" si="35"/>
        <v>0.875</v>
      </c>
      <c r="AK59" s="118" t="str">
        <f t="shared" si="36"/>
        <v>Efectivo</v>
      </c>
      <c r="AL59" s="481">
        <v>0.88</v>
      </c>
      <c r="AM59" s="481" t="str">
        <f>IF(AND(AL59&gt;=0%,AL59&lt;40%),"0% ",IF(AND(AL59&gt;=41%,AL59&lt;60%),"20%",IF(AND(AL59&gt;=61%,AL59&lt;80%),"40%",IF(AND(AL59&gt;=81%,AL59&lt;90%),"60%", IF(AND(AL59&gt;=91%,AL59&lt;=100%),"80","0%")))))</f>
        <v>60%</v>
      </c>
      <c r="AN59" s="481">
        <v>0.88</v>
      </c>
      <c r="AO59" s="481" t="str">
        <f>IF(AND(AN59&gt;=0%,AN59&lt;40%),"0% ",IF(AND(AN59&gt;=41%,AN59&lt;60%),"20%",IF(AND(AN59&gt;=61%,AN59&lt;80%),"40%",IF(AND(AN59&gt;=81%,AN59&lt;90%),"60%", IF(AND(AN59&gt;=91%,AN59&lt;=100%),"80","0%")))))</f>
        <v>60%</v>
      </c>
      <c r="AQ59" s="471">
        <f>M59-(M59*AL59:AL60)</f>
        <v>0.35999999999999988</v>
      </c>
      <c r="AR59" s="470" t="str">
        <f>IF(AQ59=5,"Esperada",IF(AQ59=4,"Alta",IF(AQ59=3,"Media",IF(AQ59=2,"Baja",IF(AQ59=1,"Remota","Remota")))))</f>
        <v>Remota</v>
      </c>
      <c r="AS59" s="471">
        <f>O59-(O59*AO59:AO60)</f>
        <v>1.6</v>
      </c>
      <c r="AT59" s="451" t="str">
        <f>IF(AS59=5,"Significativo",IF(AS59=4,"Alto",IF(AS59=3,"Medio",IF(AS59=2,"Bajo",IF(AS59=1,"No Significativo","No Significativo")))))</f>
        <v>No Significativo</v>
      </c>
      <c r="AU59" s="451" t="str">
        <f>Q59</f>
        <v>Ambiental</v>
      </c>
      <c r="AV59" s="452">
        <f>AQ59*AS59</f>
        <v>0.57599999999999985</v>
      </c>
      <c r="AW59" s="451" t="str">
        <f>IF(AV59=1,"Bajo",IF(AV59=2,"Bajo",IF(AV59=3,"Bajo",IF(AV59=4,"Bajo",IF(AV59=5,"Medio",IF(AV59=6,"Medio",IF(AV59=8,"Medio",IF(AV59=9,"Medio",IF(AV59=10,"Medio",IF(AV59=12,"Medio",IF(AV59=15,"Alto",IF(AV59=16,"Alto",IF(AV59=20,"Alto",IF(AV59=25,"Alto","Bajo"))))))))))))))</f>
        <v>Bajo</v>
      </c>
      <c r="AX59" s="453" t="str">
        <f>IF(AV59=1," Aceptar el riesgo. No determinar acciones.",IF(AV59=2," Aceptar el riesgo. No determinar acciones.",IF(AV59=3," Aceptar el riesgo. No determinar acciones.",IF(AV59=4," Aceptar el riesgo. No determinar acciones.",IF(AV59=5," Evaluar a juicio de experto la nececidad de deterrminar acciones para prevenir su ocurrencia",IF(AV59=6," Evaluar a juicio de experto la nececidad de deterrminar acciones para prevenir su ocurrencia",IF(AV59=8," Evaluar a juicio de experto la nececidad de deterrminar acciones para prevenir su ocurrencia",IF(AV59=9," Evaluar a juicio de experto la nececidad de deterrminar acciones para prevenir su ocurrencia",IF(AV59=10," Evaluar a juicio de experto la nececidad de deterrminar acciones para prevenir su ocurrencia",IF(AV59=12," Evaluar a juicio de experto la nececidad de deterrminar acciones para prevenir su ocurrencia",IF(AV59=15," Deterrminar acciones para prevenir su ocurrencia, compartirla o eliminarla.",IF(AV59=16," Deterrminar acciones para prevenir su ocurrencia, compartirla o eliminarla.",IF(AV59=20," Deterrminar acciones para prevenir su ocurrencia, compartirla o eliminarla.",IF(AV59=25," Deterrminar acciones para prevenir su ocurrencia, compartirla o eliminarla."," Aceptar el riesgo. No determinar acciones."))))))))))))))</f>
        <v xml:space="preserve"> Aceptar el riesgo. No determinar acciones.</v>
      </c>
      <c r="AZ59" s="454"/>
      <c r="BA59" s="456"/>
      <c r="BB59" s="458"/>
    </row>
    <row r="60" spans="2:54" ht="35.25" customHeight="1">
      <c r="B60" s="477"/>
      <c r="C60" s="461"/>
      <c r="D60" s="460"/>
      <c r="E60" s="483"/>
      <c r="F60" s="460"/>
      <c r="G60" s="460"/>
      <c r="H60" s="460"/>
      <c r="I60" s="460"/>
      <c r="J60" s="108" t="s">
        <v>207</v>
      </c>
      <c r="K60" s="120" t="s">
        <v>249</v>
      </c>
      <c r="M60" s="462"/>
      <c r="N60" s="462"/>
      <c r="O60" s="462"/>
      <c r="P60" s="462"/>
      <c r="Q60" s="462"/>
      <c r="R60" s="462"/>
      <c r="S60" s="463"/>
      <c r="U60" s="120" t="str">
        <f t="shared" si="37"/>
        <v>Seguimiento mediante la matriz de requisitos legales</v>
      </c>
      <c r="V60" s="312" t="s">
        <v>120</v>
      </c>
      <c r="W60" s="114" t="s">
        <v>121</v>
      </c>
      <c r="X60" s="462">
        <v>2</v>
      </c>
      <c r="Y60" s="462"/>
      <c r="Z60" s="462"/>
      <c r="AA60" s="462">
        <v>1</v>
      </c>
      <c r="AB60" s="462"/>
      <c r="AC60" s="462"/>
      <c r="AD60" s="462">
        <v>2</v>
      </c>
      <c r="AE60" s="462"/>
      <c r="AF60" s="462"/>
      <c r="AG60" s="462">
        <v>2</v>
      </c>
      <c r="AH60" s="462"/>
      <c r="AI60" s="462"/>
      <c r="AJ60" s="119">
        <f t="shared" si="35"/>
        <v>0.875</v>
      </c>
      <c r="AK60" s="118" t="str">
        <f t="shared" si="36"/>
        <v>Efectivo</v>
      </c>
      <c r="AL60" s="481"/>
      <c r="AM60" s="481"/>
      <c r="AN60" s="481"/>
      <c r="AO60" s="481"/>
      <c r="AQ60" s="471"/>
      <c r="AR60" s="470"/>
      <c r="AS60" s="471"/>
      <c r="AT60" s="451"/>
      <c r="AU60" s="451"/>
      <c r="AV60" s="452"/>
      <c r="AW60" s="451"/>
      <c r="AX60" s="453"/>
      <c r="AZ60" s="455"/>
      <c r="BA60" s="457"/>
      <c r="BB60" s="459"/>
    </row>
    <row r="61" spans="2:54" ht="48" customHeight="1">
      <c r="B61" s="477" t="s">
        <v>251</v>
      </c>
      <c r="C61" s="503" t="s">
        <v>255</v>
      </c>
      <c r="D61" s="483" t="s">
        <v>119</v>
      </c>
      <c r="E61" s="483"/>
      <c r="F61" s="483"/>
      <c r="G61" s="483"/>
      <c r="H61" s="483"/>
      <c r="I61" s="483"/>
      <c r="J61" s="417" t="s">
        <v>278</v>
      </c>
      <c r="K61" s="425" t="s">
        <v>1121</v>
      </c>
      <c r="M61" s="462">
        <v>3</v>
      </c>
      <c r="N61" s="462" t="str">
        <f>IF(M61=5,"Esperada",IF(M61=4,"Alta",IF(M61=3,"Media",IF(M61=2,"Baja",IF(M61=1,"Remota","0")))))</f>
        <v>Media</v>
      </c>
      <c r="O61" s="462">
        <v>4</v>
      </c>
      <c r="P61" s="462" t="str">
        <f>IF(O61=5,"Significativo",IF(O61=4,"Alto",IF(O61=3,"Medio",IF(O61=2,"Bajo",IF(O61=1,"No Significativo","0")))))</f>
        <v>Alto</v>
      </c>
      <c r="Q61" s="462" t="s">
        <v>45</v>
      </c>
      <c r="R61" s="462">
        <f>O61*M61</f>
        <v>12</v>
      </c>
      <c r="S61" s="463" t="str">
        <f>IF(R61=1,"Bajo",IF(R61=2,"Bajo",IF(R61=3,"Bajo",IF(R61=4,"Bajo",IF(R61=5,"Medio",IF(R61=6,"Medio",IF(R61=8,"Medio",IF(R61=9,"Medio",IF(R61=10,"Medio",IF(R61=12,"Medio",IF(R61=15,"Alto",IF(R61=16,"Alto",IF(R61=20,"Alto",IF(R61=25,"Alto","0"))))))))))))))</f>
        <v>Medio</v>
      </c>
      <c r="U61" s="417" t="str">
        <f t="shared" si="37"/>
        <v>Se realiza revisión y verificación diaria del estado de los procesos en los sistemas informaticos establecidos por la rama judicial.</v>
      </c>
      <c r="V61" s="416" t="s">
        <v>120</v>
      </c>
      <c r="W61" s="416" t="s">
        <v>122</v>
      </c>
      <c r="X61" s="462">
        <v>1</v>
      </c>
      <c r="Y61" s="462"/>
      <c r="Z61" s="462"/>
      <c r="AA61" s="462">
        <v>1</v>
      </c>
      <c r="AB61" s="462"/>
      <c r="AC61" s="462"/>
      <c r="AD61" s="462">
        <v>2</v>
      </c>
      <c r="AE61" s="462"/>
      <c r="AF61" s="462"/>
      <c r="AG61" s="462">
        <v>1</v>
      </c>
      <c r="AH61" s="462"/>
      <c r="AI61" s="462"/>
      <c r="AJ61" s="427">
        <f t="shared" si="35"/>
        <v>0.625</v>
      </c>
      <c r="AK61" s="419" t="str">
        <f t="shared" si="36"/>
        <v>Medianamente Efectivo</v>
      </c>
      <c r="AL61" s="502">
        <f>AVERAGE(AJ61:AJ62)</f>
        <v>0.625</v>
      </c>
      <c r="AM61" s="502" t="str">
        <f>IF(AND(AL61&gt;=0%,AL61&lt;40%),"0% ",IF(AND(AL61&gt;=41%,AL61&lt;60%),"20%",IF(AND(AL61&gt;=61%,AL61&lt;80%),"40%",IF(AND(AL61&gt;=81%,AL61&lt;90%),"60%", IF(AND(AL61&gt;=91%,AL61&lt;=100%),"80","0%")))))</f>
        <v>40%</v>
      </c>
      <c r="AN61" s="502">
        <v>0.88</v>
      </c>
      <c r="AO61" s="502" t="str">
        <f>IF(AND(AN61&gt;=0%,AN61&lt;40%),"0% ",IF(AND(AN61&gt;=41%,AN61&lt;60%),"20%",IF(AND(AN61&gt;=61%,AN61&lt;80%),"40%",IF(AND(AN61&gt;=81%,AN61&lt;90%),"60%", IF(AND(AN61&gt;=91%,AN61&lt;=100%),"80","0%")))))</f>
        <v>60%</v>
      </c>
      <c r="AQ61" s="504">
        <f>M61-(M61*AL61:AL62)</f>
        <v>1.125</v>
      </c>
      <c r="AR61" s="505" t="str">
        <f>IF(AQ61=5,"Esperada",IF(AQ61=4,"Alta",IF(AQ61=3,"Media",IF(AQ61=2,"Baja",IF(AQ61=1,"Remota","Remota")))))</f>
        <v>Remota</v>
      </c>
      <c r="AS61" s="504">
        <f>O61-(O61*AO61:AO62)</f>
        <v>1.6</v>
      </c>
      <c r="AT61" s="463" t="str">
        <f>IF(AS61=5,"Significativo",IF(AS61=4,"Alto",IF(AS61=3,"Medio",IF(AS61=2,"Bajo",IF(AS61=1,"No Significativo","No Significativo")))))</f>
        <v>No Significativo</v>
      </c>
      <c r="AU61" s="463" t="str">
        <f>Q61</f>
        <v>Legal y Regulatoria</v>
      </c>
      <c r="AV61" s="500">
        <f>AQ61*AS61</f>
        <v>1.8</v>
      </c>
      <c r="AW61" s="463" t="str">
        <f>IF(AV61=1,"Bajo",IF(AV61=2,"Bajo",IF(AV61=3,"Bajo",IF(AV61=4,"Bajo",IF(AV61=5,"Medio",IF(AV61=6,"Medio",IF(AV61=8,"Medio",IF(AV61=9,"Medio",IF(AV61=10,"Medio",IF(AV61=12,"Medio",IF(AV61=15,"Alto",IF(AV61=16,"Alto",IF(AV61=20,"Alto",IF(AV61=25,"Alto","Bajo"))))))))))))))</f>
        <v>Bajo</v>
      </c>
      <c r="AX61" s="501" t="str">
        <f>IF(AV61=1," Aceptar el riesgo. No determinar acciones.",IF(AV61=2," Aceptar el riesgo. No determinar acciones.",IF(AV61=3," Aceptar el riesgo. No determinar acciones.",IF(AV61=4," Aceptar el riesgo. No determinar acciones.",IF(AV61=5," Evaluar a juicio de experto la nececidad de deterrminar acciones para prevenir su ocurrencia",IF(AV61=6," Evaluar a juicio de experto la nececidad de deterrminar acciones para prevenir su ocurrencia",IF(AV61=8," Evaluar a juicio de experto la nececidad de deterrminar acciones para prevenir su ocurrencia",IF(AV61=9," Evaluar a juicio de experto la nececidad de deterrminar acciones para prevenir su ocurrencia",IF(AV61=10," Evaluar a juicio de experto la nececidad de deterrminar acciones para prevenir su ocurrencia",IF(AV61=12," Evaluar a juicio de experto la nececidad de deterrminar acciones para prevenir su ocurrencia",IF(AV61=15," Deterrminar acciones para prevenir su ocurrencia, compartirla o eliminarla.",IF(AV61=16," Deterrminar acciones para prevenir su ocurrencia, compartirla o eliminarla.",IF(AV61=20," Deterrminar acciones para prevenir su ocurrencia, compartirla o eliminarla.",IF(AV61=25," Deterrminar acciones para prevenir su ocurrencia, compartirla o eliminarla."," Aceptar el riesgo. No determinar acciones."))))))))))))))</f>
        <v xml:space="preserve"> Aceptar el riesgo. No determinar acciones.</v>
      </c>
      <c r="AZ61" s="454"/>
      <c r="BA61" s="456"/>
      <c r="BB61" s="458"/>
    </row>
    <row r="62" spans="2:54" ht="51" customHeight="1">
      <c r="B62" s="477"/>
      <c r="C62" s="503"/>
      <c r="D62" s="483"/>
      <c r="E62" s="483"/>
      <c r="F62" s="483"/>
      <c r="G62" s="483"/>
      <c r="H62" s="483"/>
      <c r="I62" s="483"/>
      <c r="J62" s="417" t="s">
        <v>252</v>
      </c>
      <c r="K62" s="425" t="s">
        <v>253</v>
      </c>
      <c r="M62" s="462"/>
      <c r="N62" s="462"/>
      <c r="O62" s="462"/>
      <c r="P62" s="462"/>
      <c r="Q62" s="462"/>
      <c r="R62" s="462"/>
      <c r="S62" s="463"/>
      <c r="U62" s="417" t="str">
        <f t="shared" si="37"/>
        <v>Exigencias y control más veraz al área técnica, comercial y administrativa, ampliación de términos a través de decreto de pruebas.</v>
      </c>
      <c r="V62" s="416" t="s">
        <v>109</v>
      </c>
      <c r="W62" s="416" t="s">
        <v>122</v>
      </c>
      <c r="X62" s="462">
        <v>2</v>
      </c>
      <c r="Y62" s="462"/>
      <c r="Z62" s="462"/>
      <c r="AA62" s="462">
        <v>1</v>
      </c>
      <c r="AB62" s="462"/>
      <c r="AC62" s="462"/>
      <c r="AD62" s="462">
        <v>1</v>
      </c>
      <c r="AE62" s="462"/>
      <c r="AF62" s="462"/>
      <c r="AG62" s="462">
        <v>1</v>
      </c>
      <c r="AH62" s="462"/>
      <c r="AI62" s="462"/>
      <c r="AJ62" s="427">
        <f t="shared" si="35"/>
        <v>0.625</v>
      </c>
      <c r="AK62" s="419" t="str">
        <f t="shared" si="36"/>
        <v>Medianamente Efectivo</v>
      </c>
      <c r="AL62" s="502"/>
      <c r="AM62" s="502"/>
      <c r="AN62" s="502"/>
      <c r="AO62" s="502"/>
      <c r="AQ62" s="504"/>
      <c r="AR62" s="505"/>
      <c r="AS62" s="504"/>
      <c r="AT62" s="463"/>
      <c r="AU62" s="463"/>
      <c r="AV62" s="500"/>
      <c r="AW62" s="463"/>
      <c r="AX62" s="501"/>
      <c r="AZ62" s="455"/>
      <c r="BA62" s="457"/>
      <c r="BB62" s="459"/>
    </row>
    <row r="63" spans="2:54" ht="57" customHeight="1">
      <c r="B63" s="477"/>
      <c r="C63" s="428" t="s">
        <v>254</v>
      </c>
      <c r="D63" s="422" t="s">
        <v>119</v>
      </c>
      <c r="E63" s="422"/>
      <c r="F63" s="422"/>
      <c r="G63" s="422"/>
      <c r="H63" s="422"/>
      <c r="I63" s="422"/>
      <c r="J63" s="417" t="s">
        <v>256</v>
      </c>
      <c r="K63" s="425" t="s">
        <v>257</v>
      </c>
      <c r="M63" s="416">
        <v>4</v>
      </c>
      <c r="N63" s="416" t="str">
        <f>IF(M63=5,"Esperada",IF(M63=4,"Alta",IF(M63=3,"Media",IF(M63=2,"Baja",IF(M63=1,"Remota","0")))))</f>
        <v>Alta</v>
      </c>
      <c r="O63" s="416">
        <v>5</v>
      </c>
      <c r="P63" s="416" t="str">
        <f>IF(O63=5,"Significativo",IF(O63=4,"Alto",IF(O63=3,"Medio",IF(O63=2,"Bajo",IF(O63=1,"No Significativo","0")))))</f>
        <v>Significativo</v>
      </c>
      <c r="Q63" s="416" t="s">
        <v>92</v>
      </c>
      <c r="R63" s="416">
        <f>O63*M63</f>
        <v>20</v>
      </c>
      <c r="S63" s="423" t="str">
        <f>IF(R63=1,"Bajo",IF(R63=2,"Bajo",IF(R63=3,"Bajo",IF(R63=4,"Bajo",IF(R63=5,"Medio",IF(R63=6,"Medio",IF(R63=8,"Medio",IF(R63=9,"Medio",IF(R63=10,"Medio",IF(R63=12,"Medio",IF(R63=15,"Alto",IF(R63=16,"Alto",IF(R63=20,"Alto",IF(R63=25,"Alto","0"))))))))))))))</f>
        <v>Alto</v>
      </c>
      <c r="U63" s="417" t="str">
        <f t="shared" si="37"/>
        <v>Aplicación del programa de gestion documental, incluida la tabla de la retencion documental.</v>
      </c>
      <c r="V63" s="416" t="s">
        <v>109</v>
      </c>
      <c r="W63" s="416" t="s">
        <v>122</v>
      </c>
      <c r="X63" s="448">
        <v>2</v>
      </c>
      <c r="Y63" s="449"/>
      <c r="Z63" s="450"/>
      <c r="AA63" s="448">
        <v>1</v>
      </c>
      <c r="AB63" s="449"/>
      <c r="AC63" s="450"/>
      <c r="AD63" s="448">
        <v>1</v>
      </c>
      <c r="AE63" s="449"/>
      <c r="AF63" s="450"/>
      <c r="AG63" s="448">
        <v>2</v>
      </c>
      <c r="AH63" s="449"/>
      <c r="AI63" s="450"/>
      <c r="AJ63" s="398">
        <f t="shared" si="35"/>
        <v>0.75</v>
      </c>
      <c r="AK63" s="398" t="str">
        <f t="shared" si="36"/>
        <v>Medianamente Efectivo</v>
      </c>
      <c r="AL63" s="398">
        <f>AVERAGE(AJ63)</f>
        <v>0.75</v>
      </c>
      <c r="AM63" s="398" t="str">
        <f>IF(AND(AL63&gt;=0%,AL63&lt;40%),"0% ",IF(AND(AL63&gt;=41%,AL63&lt;60%),"20%",IF(AND(AL63&gt;=61%,AL63&lt;80%),"40%",IF(AND(AL63&gt;=81%,AL63&lt;90%),"60%", IF(AND(AL63&gt;=91%,AL63&lt;=100%),"80","0%")))))</f>
        <v>40%</v>
      </c>
      <c r="AN63" s="398">
        <v>0.88</v>
      </c>
      <c r="AO63" s="398" t="str">
        <f>IF(AND(AN63&gt;=0%,AN63&lt;40%),"0% ",IF(AND(AN63&gt;=41%,AN63&lt;60%),"20%",IF(AND(AN63&gt;=61%,AN63&lt;80%),"40%",IF(AND(AN63&gt;=81%,AN63&lt;90%),"60%", IF(AND(AN63&gt;=91%,AN63&lt;=100%),"80","0%")))))</f>
        <v>60%</v>
      </c>
      <c r="AQ63" s="429">
        <f>M63-(M63*AL63)</f>
        <v>1</v>
      </c>
      <c r="AR63" s="429" t="str">
        <f>IF(AQ63=5,"Esperada",IF(AQ63=4,"Alta",IF(AQ63=3,"Media",IF(AQ63=2,"Baja",IF(AQ63=1,"Remota","Remota")))))</f>
        <v>Remota</v>
      </c>
      <c r="AS63" s="429">
        <f>O63-(O63*AO63)</f>
        <v>2</v>
      </c>
      <c r="AT63" s="423" t="str">
        <f>IF(AS63=5,"Significativo",IF(AS63=4,"Alto",IF(AS63=3,"Medio",IF(AS63=2,"Bajo",IF(AS63=1,"No Significativo","No Significativo")))))</f>
        <v>Bajo</v>
      </c>
      <c r="AU63" s="423" t="str">
        <f>Q63</f>
        <v>Operacional</v>
      </c>
      <c r="AV63" s="423">
        <f>AQ63*AS63</f>
        <v>2</v>
      </c>
      <c r="AW63" s="423" t="str">
        <f>IF(AV63=1,"Bajo",IF(AV63=2,"Bajo",IF(AV63=3,"Bajo",IF(AV63=4,"Bajo",IF(AV63=5,"Medio",IF(AV63=6,"Medio",IF(AV63=8,"Medio",IF(AV63=9,"Medio",IF(AV63=10,"Medio",IF(AV63=12,"Medio",IF(AV63=15,"Alto",IF(AV63=16,"Alto",IF(AV63=20,"Alto",IF(AV63=25,"Alto","Bajo"))))))))))))))</f>
        <v>Bajo</v>
      </c>
      <c r="AX63" s="430" t="str">
        <f>IF(AV63=1,"Aceptar el riesgo. No determinar acciones.",IF(AV63=2,"Aceptar el riesgo. No determinar acciones.",IF(AV63=3,"Aceptar el riesgo. No determinar acciones.",IF(AV63=4,"Aceptar el riesgo. No determinar acciones.",IF(AV63=5,"Evaluar a juicio de experto la nececidad de deterrminar acciones para prevenir su ocurrencia",IF(AV63=6,"Evaluar a juicio de experto la nececidad de deterrminar acciones para prevenir su ocurrencia",IF(AV63=8,"Evaluar a juicio de experto la nececidad de deterrminar acciones para prevenir su ocurrencia",IF(AV63=9," Evaluar a juicio de experto la nececidad de deterrminar acciones para prevenir su ocurrencia",IF(AV63=10,"Evaluar a juicio de experto la nececidad de deterrminar acciones para prevenir su ocurrencia",IF(AV63=12,"Evaluar a juicio de experto la nececidad de deterrminar acciones para prevenir su ocurrencia",IF(AV63=15,"Deterrminar acciones para prevenir su ocurrencia, compartirla o eliminarla.",IF(AV63=16,"Deterrminar acciones para prevenir su ocurrencia, compartirla o eliminarla.",IF(AV63=20,"Deterrminar acciones para prevenir su ocurrencia, compartirla o eliminarla.",IF(AV63=25,"Deterrminar acciones para prevenir su ocurrencia, compartirla o eliminarla.","Aceptar el riesgo. No determinar acciones."))))))))))))))</f>
        <v>Aceptar el riesgo. No determinar acciones.</v>
      </c>
      <c r="AZ63" s="417" t="s">
        <v>266</v>
      </c>
      <c r="BA63" s="420" t="s">
        <v>122</v>
      </c>
      <c r="BB63" s="424" t="s">
        <v>1122</v>
      </c>
    </row>
    <row r="64" spans="2:54" ht="33.75" customHeight="1">
      <c r="B64" s="477"/>
      <c r="C64" s="506" t="s">
        <v>258</v>
      </c>
      <c r="D64" s="483" t="s">
        <v>119</v>
      </c>
      <c r="E64" s="483"/>
      <c r="F64" s="483"/>
      <c r="G64" s="483"/>
      <c r="H64" s="483"/>
      <c r="I64" s="483"/>
      <c r="J64" s="418" t="s">
        <v>219</v>
      </c>
      <c r="K64" s="428" t="s">
        <v>259</v>
      </c>
      <c r="M64" s="462">
        <v>5</v>
      </c>
      <c r="N64" s="446" t="str">
        <f>IF(M64=5,"Esperada",IF(M64=4,"Alta",IF(M64=3,"Media",IF(M64=2,"Baja",IF(M64=1,"Remota","0")))))</f>
        <v>Esperada</v>
      </c>
      <c r="O64" s="446">
        <v>4</v>
      </c>
      <c r="P64" s="446" t="str">
        <f>IF(O64=5,"Significativo",IF(O64=4,"Alto",IF(O64=3,"Medio",IF(O64=2,"Bajo",IF(O64=1,"No Significativo","0")))))</f>
        <v>Alto</v>
      </c>
      <c r="Q64" s="446" t="s">
        <v>45</v>
      </c>
      <c r="R64" s="446">
        <f>O64*M64</f>
        <v>20</v>
      </c>
      <c r="S64" s="478" t="str">
        <f>IF(R64=1,"Bajo",IF(R64=2,"Bajo",IF(R64=3,"Bajo",IF(R64=4,"Bajo",IF(R64=5,"Medio",IF(R64=6,"Medio",IF(R64=8,"Medio",IF(R64=9,"Medio",IF(R64=10,"Medio",IF(R64=12,"Medio",IF(R64=15,"Alto",IF(R64=16,"Alto",IF(R64=20,"Alto",IF(R64=25,"Alto","0"))))))))))))))</f>
        <v>Alto</v>
      </c>
      <c r="U64" s="417" t="str">
        <f t="shared" si="37"/>
        <v>Desarrollo de comites juridicos.</v>
      </c>
      <c r="V64" s="416" t="s">
        <v>109</v>
      </c>
      <c r="W64" s="416" t="s">
        <v>122</v>
      </c>
      <c r="X64" s="462">
        <v>1</v>
      </c>
      <c r="Y64" s="462"/>
      <c r="Z64" s="462"/>
      <c r="AA64" s="462">
        <v>1</v>
      </c>
      <c r="AB64" s="462"/>
      <c r="AC64" s="462"/>
      <c r="AD64" s="462">
        <v>1</v>
      </c>
      <c r="AE64" s="462"/>
      <c r="AF64" s="462"/>
      <c r="AG64" s="462">
        <v>1</v>
      </c>
      <c r="AH64" s="462"/>
      <c r="AI64" s="462"/>
      <c r="AJ64" s="427">
        <f t="shared" si="35"/>
        <v>0.5</v>
      </c>
      <c r="AK64" s="419" t="str">
        <f t="shared" si="36"/>
        <v>Poco Efectivo</v>
      </c>
      <c r="AL64" s="502">
        <f>AVERAGE(AJ64:AJ65)</f>
        <v>0.5625</v>
      </c>
      <c r="AM64" s="502" t="str">
        <f>IF(AND(AL64&gt;=0%,AL64&lt;40%),"0% ",IF(AND(AL64&gt;=41%,AL64&lt;60%),"20%",IF(AND(AL64&gt;=61%,AL64&lt;80%),"40%",IF(AND(AL64&gt;=81%,AL64&lt;90%),"60%", IF(AND(AL64&gt;=91%,AL64&lt;=100%),"80","0%")))))</f>
        <v>20%</v>
      </c>
      <c r="AN64" s="502">
        <v>0.88</v>
      </c>
      <c r="AO64" s="502" t="str">
        <f>IF(AND(AN64&gt;=0%,AN64&lt;40%),"0% ",IF(AND(AN64&gt;=41%,AN64&lt;60%),"20%",IF(AND(AN64&gt;=61%,AN64&lt;80%),"40%",IF(AND(AN64&gt;=81%,AN64&lt;90%),"60%", IF(AND(AN64&gt;=91%,AN64&lt;=100%),"80","0%")))))</f>
        <v>60%</v>
      </c>
      <c r="AQ64" s="504">
        <f>M64-(M64*AL64:AL65)</f>
        <v>2.1875</v>
      </c>
      <c r="AR64" s="505" t="str">
        <f>IF(AQ64=5,"Esperada",IF(AQ64=4,"Alta",IF(AQ64=3,"Media",IF(AQ64=2,"Baja",IF(AQ64=1,"Remota","Remota")))))</f>
        <v>Remota</v>
      </c>
      <c r="AS64" s="504">
        <f>O64-(O64*AO64:AO65)</f>
        <v>1.6</v>
      </c>
      <c r="AT64" s="463" t="str">
        <f>IF(AS64=5,"Significativo",IF(AS64=4,"Alto",IF(AS64=3,"Medio",IF(AS64=2,"Bajo",IF(AS64=1,"No Significativo","No Significativo")))))</f>
        <v>No Significativo</v>
      </c>
      <c r="AU64" s="463" t="str">
        <f>Q64</f>
        <v>Legal y Regulatoria</v>
      </c>
      <c r="AV64" s="500">
        <f>AQ64*AS64</f>
        <v>3.5</v>
      </c>
      <c r="AW64" s="463" t="str">
        <f>IF(AV64=1,"Bajo",IF(AV64=2,"Bajo",IF(AV64=3,"Bajo",IF(AV64=4,"Bajo",IF(AV64=5,"Medio",IF(AV64=6,"Medio",IF(AV64=8,"Medio",IF(AV64=9,"Medio",IF(AV64=10,"Medio",IF(AV64=12,"Medio",IF(AV64=15,"Alto",IF(AV64=16,"Alto",IF(AV64=20,"Alto",IF(AV64=25,"Alto","Bajo"))))))))))))))</f>
        <v>Bajo</v>
      </c>
      <c r="AX64" s="501" t="str">
        <f>IF(AV64=1," Aceptar el riesgo. No determinar acciones.",IF(AV64=2," Aceptar el riesgo. No determinar acciones.",IF(AV64=3," Aceptar el riesgo. No determinar acciones.",IF(AV64=4," Aceptar el riesgo. No determinar acciones.",IF(AV64=5," Evaluar a juicio de experto la nececidad de deterrminar acciones para prevenir su ocurrencia",IF(AV64=6," Evaluar a juicio de experto la nececidad de deterrminar acciones para prevenir su ocurrencia",IF(AV64=8," Evaluar a juicio de experto la nececidad de deterrminar acciones para prevenir su ocurrencia",IF(AV64=9," Evaluar a juicio de experto la nececidad de deterrminar acciones para prevenir su ocurrencia",IF(AV64=10," Evaluar a juicio de experto la nececidad de deterrminar acciones para prevenir su ocurrencia",IF(AV64=12," Evaluar a juicio de experto la nececidad de deterrminar acciones para prevenir su ocurrencia",IF(AV64=15," Deterrminar acciones para prevenir su ocurrencia, compartirla o eliminarla.",IF(AV64=16," Deterrminar acciones para prevenir su ocurrencia, compartirla o eliminarla.",IF(AV64=20," Deterrminar acciones para prevenir su ocurrencia, compartirla o eliminarla.",IF(AV64=25," Deterrminar acciones para prevenir su ocurrencia, compartirla o eliminarla."," Aceptar el riesgo. No determinar acciones."))))))))))))))</f>
        <v xml:space="preserve"> Aceptar el riesgo. No determinar acciones.</v>
      </c>
      <c r="AZ64" s="495" t="s">
        <v>265</v>
      </c>
      <c r="BA64" s="458" t="s">
        <v>122</v>
      </c>
      <c r="BB64" s="493" t="s">
        <v>1122</v>
      </c>
    </row>
    <row r="65" spans="2:57" ht="33.75" customHeight="1">
      <c r="B65" s="477"/>
      <c r="C65" s="506"/>
      <c r="D65" s="511"/>
      <c r="E65" s="511"/>
      <c r="F65" s="511"/>
      <c r="G65" s="511"/>
      <c r="H65" s="483"/>
      <c r="I65" s="483"/>
      <c r="J65" s="108" t="s">
        <v>207</v>
      </c>
      <c r="K65" s="428" t="s">
        <v>249</v>
      </c>
      <c r="M65" s="462"/>
      <c r="N65" s="447"/>
      <c r="O65" s="447"/>
      <c r="P65" s="447"/>
      <c r="Q65" s="447"/>
      <c r="R65" s="447"/>
      <c r="S65" s="479"/>
      <c r="U65" s="417" t="str">
        <f t="shared" si="37"/>
        <v>Seguimiento mediante la matriz de requisitos legales</v>
      </c>
      <c r="V65" s="416" t="s">
        <v>109</v>
      </c>
      <c r="W65" s="416" t="s">
        <v>122</v>
      </c>
      <c r="X65" s="462">
        <v>2</v>
      </c>
      <c r="Y65" s="462"/>
      <c r="Z65" s="462"/>
      <c r="AA65" s="462">
        <v>1</v>
      </c>
      <c r="AB65" s="462"/>
      <c r="AC65" s="462"/>
      <c r="AD65" s="462">
        <v>1</v>
      </c>
      <c r="AE65" s="462"/>
      <c r="AF65" s="462"/>
      <c r="AG65" s="462">
        <v>1</v>
      </c>
      <c r="AH65" s="462"/>
      <c r="AI65" s="462"/>
      <c r="AJ65" s="427">
        <f t="shared" si="35"/>
        <v>0.625</v>
      </c>
      <c r="AK65" s="419" t="str">
        <f t="shared" si="36"/>
        <v>Medianamente Efectivo</v>
      </c>
      <c r="AL65" s="502"/>
      <c r="AM65" s="502"/>
      <c r="AN65" s="502"/>
      <c r="AO65" s="502"/>
      <c r="AQ65" s="504"/>
      <c r="AR65" s="505"/>
      <c r="AS65" s="504"/>
      <c r="AT65" s="463"/>
      <c r="AU65" s="463"/>
      <c r="AV65" s="500"/>
      <c r="AW65" s="463"/>
      <c r="AX65" s="501"/>
      <c r="AZ65" s="496"/>
      <c r="BA65" s="459"/>
      <c r="BB65" s="459"/>
    </row>
    <row r="66" spans="2:57" ht="33.75" customHeight="1">
      <c r="B66" s="477"/>
      <c r="C66" s="506" t="s">
        <v>260</v>
      </c>
      <c r="D66" s="483" t="s">
        <v>119</v>
      </c>
      <c r="E66" s="483"/>
      <c r="F66" s="483"/>
      <c r="G66" s="483"/>
      <c r="H66" s="483"/>
      <c r="I66" s="483"/>
      <c r="J66" s="421" t="s">
        <v>261</v>
      </c>
      <c r="K66" s="426" t="s">
        <v>264</v>
      </c>
      <c r="M66" s="462">
        <v>4</v>
      </c>
      <c r="N66" s="446" t="str">
        <f>IF(M66=5,"Esperada",IF(M66=4,"Alta",IF(M66=3,"Media",IF(M66=2,"Baja",IF(M66=1,"Remota","0")))))</f>
        <v>Alta</v>
      </c>
      <c r="O66" s="446">
        <v>4</v>
      </c>
      <c r="P66" s="446" t="str">
        <f>IF(O66=5,"Significativo",IF(O66=4,"Alto",IF(O66=3,"Medio",IF(O66=2,"Bajo",IF(O66=1,"No Significativo","0")))))</f>
        <v>Alto</v>
      </c>
      <c r="Q66" s="446" t="s">
        <v>45</v>
      </c>
      <c r="R66" s="446">
        <f>O66*M66</f>
        <v>16</v>
      </c>
      <c r="S66" s="478" t="str">
        <f>IF(R66=1,"Bajo",IF(R66=2,"Bajo",IF(R66=3,"Bajo",IF(R66=4,"Bajo",IF(R66=5,"Medio",IF(R66=6,"Medio",IF(R66=8,"Medio",IF(R66=9,"Medio",IF(R66=10,"Medio",IF(R66=12,"Medio",IF(R66=15,"Alto",IF(R66=16,"Alto",IF(R66=20,"Alto",IF(R66=25,"Alto","0"))))))))))))))</f>
        <v>Alto</v>
      </c>
      <c r="U66" s="417" t="str">
        <f t="shared" si="37"/>
        <v>Aplicación del procedimiento conceptos y recomendaciones con alcance jurídico.</v>
      </c>
      <c r="V66" s="416" t="s">
        <v>120</v>
      </c>
      <c r="W66" s="416" t="s">
        <v>122</v>
      </c>
      <c r="X66" s="462">
        <v>2</v>
      </c>
      <c r="Y66" s="462"/>
      <c r="Z66" s="462"/>
      <c r="AA66" s="462">
        <v>1</v>
      </c>
      <c r="AB66" s="462"/>
      <c r="AC66" s="462"/>
      <c r="AD66" s="462">
        <v>1</v>
      </c>
      <c r="AE66" s="462"/>
      <c r="AF66" s="462"/>
      <c r="AG66" s="462">
        <v>1</v>
      </c>
      <c r="AH66" s="462"/>
      <c r="AI66" s="462"/>
      <c r="AJ66" s="427">
        <f t="shared" si="35"/>
        <v>0.625</v>
      </c>
      <c r="AK66" s="419" t="str">
        <f t="shared" si="36"/>
        <v>Medianamente Efectivo</v>
      </c>
      <c r="AL66" s="502">
        <f>AVERAGE(AJ66:AJ67)</f>
        <v>0.625</v>
      </c>
      <c r="AM66" s="502" t="str">
        <f>IF(AND(AL66&gt;=0%,AL66&lt;40%),"0% ",IF(AND(AL66&gt;=41%,AL66&lt;60%),"20%",IF(AND(AL66&gt;=61%,AL66&lt;80%),"40%",IF(AND(AL66&gt;=81%,AL66&lt;90%),"60%", IF(AND(AL66&gt;=91%,AL66&lt;=100%),"80","0%")))))</f>
        <v>40%</v>
      </c>
      <c r="AN66" s="502">
        <v>0</v>
      </c>
      <c r="AO66" s="502" t="str">
        <f>IF(AND(AN66&gt;=0%,AN66&lt;40%),"0% ",IF(AND(AN66&gt;=41%,AN66&lt;60%),"20%",IF(AND(AN66&gt;=61%,AN66&lt;80%),"40%",IF(AND(AN66&gt;=81%,AN66&lt;90%),"60%", IF(AND(AN66&gt;=91%,AN66&lt;=100%),"80","0%")))))</f>
        <v xml:space="preserve">0% </v>
      </c>
      <c r="AQ66" s="504">
        <f>M66-(M66*AL66:AL67)</f>
        <v>1.5</v>
      </c>
      <c r="AR66" s="505" t="str">
        <f>IF(AQ66=5,"Esperada",IF(AQ66=4,"Alta",IF(AQ66=3,"Media",IF(AQ66=2,"Baja",IF(AQ66=1,"Remota","Remota")))))</f>
        <v>Remota</v>
      </c>
      <c r="AS66" s="504">
        <f>O66-(O66*AO66:AO67)</f>
        <v>4</v>
      </c>
      <c r="AT66" s="463" t="str">
        <f>IF(AS66=5,"Significativo",IF(AS66=4,"Alto",IF(AS66=3,"Medio",IF(AS66=2,"Bajo",IF(AS66=1,"No Significativo","No Significativo")))))</f>
        <v>Alto</v>
      </c>
      <c r="AU66" s="463" t="str">
        <f>Q66</f>
        <v>Legal y Regulatoria</v>
      </c>
      <c r="AV66" s="500">
        <f>AQ66*AS66</f>
        <v>6</v>
      </c>
      <c r="AW66" s="463" t="str">
        <f>IF(AV66=1,"Bajo",IF(AV66=2,"Bajo",IF(AV66=3,"Bajo",IF(AV66=4,"Bajo",IF(AV66=5,"Medio",IF(AV66=6,"Medio",IF(AV66=8,"Medio",IF(AV66=9,"Medio",IF(AV66=10,"Medio",IF(AV66=12,"Medio",IF(AV66=15,"Alto",IF(AV66=16,"Alto",IF(AV66=20,"Alto",IF(AV66=25,"Alto","Bajo"))))))))))))))</f>
        <v>Medio</v>
      </c>
      <c r="AX66" s="501" t="str">
        <f>IF(AV66=1," Aceptar el riesgo. No determinar acciones.",IF(AV66=2," Aceptar el riesgo. No determinar acciones.",IF(AV66=3," Aceptar el riesgo. No determinar acciones.",IF(AV66=4," Aceptar el riesgo. No determinar acciones.",IF(AV66=5," Evaluar a juicio de experto la nececidad de deterrminar acciones para prevenir su ocurrencia",IF(AV66=6," Evaluar a juicio de experto la nececidad de deterrminar acciones para prevenir su ocurrencia",IF(AV66=8," Evaluar a juicio de experto la nececidad de deterrminar acciones para prevenir su ocurrencia",IF(AV66=9," Evaluar a juicio de experto la nececidad de deterrminar acciones para prevenir su ocurrencia",IF(AV66=10," Evaluar a juicio de experto la nececidad de deterrminar acciones para prevenir su ocurrencia",IF(AV66=12," Evaluar a juicio de experto la nececidad de deterrminar acciones para prevenir su ocurrencia",IF(AV66=15," Deterrminar acciones para prevenir su ocurrencia, compartirla o eliminarla.",IF(AV66=16," Deterrminar acciones para prevenir su ocurrencia, compartirla o eliminarla.",IF(AV66=20," Deterrminar acciones para prevenir su ocurrencia, compartirla o eliminarla.",IF(AV66=25," Deterrminar acciones para prevenir su ocurrencia, compartirla o eliminarla."," Aceptar el riesgo. No determinar acciones."))))))))))))))</f>
        <v xml:space="preserve"> Evaluar a juicio de experto la nececidad de deterrminar acciones para prevenir su ocurrencia</v>
      </c>
      <c r="AZ66" s="495" t="s">
        <v>265</v>
      </c>
      <c r="BA66" s="458" t="s">
        <v>122</v>
      </c>
      <c r="BB66" s="493" t="s">
        <v>1122</v>
      </c>
    </row>
    <row r="67" spans="2:57" ht="43.5" customHeight="1">
      <c r="B67" s="477"/>
      <c r="C67" s="506"/>
      <c r="D67" s="483"/>
      <c r="E67" s="483"/>
      <c r="F67" s="483"/>
      <c r="G67" s="483"/>
      <c r="H67" s="483"/>
      <c r="I67" s="483"/>
      <c r="J67" s="417" t="s">
        <v>262</v>
      </c>
      <c r="K67" s="425" t="s">
        <v>1123</v>
      </c>
      <c r="M67" s="462"/>
      <c r="N67" s="447"/>
      <c r="O67" s="447"/>
      <c r="P67" s="447"/>
      <c r="Q67" s="447"/>
      <c r="R67" s="447"/>
      <c r="S67" s="479"/>
      <c r="U67" s="417" t="str">
        <f t="shared" si="37"/>
        <v>Aplicación de los procedimientos juridicos de defensa de la empresa ante entes de control y vigilancia.</v>
      </c>
      <c r="V67" s="416" t="s">
        <v>120</v>
      </c>
      <c r="W67" s="416" t="s">
        <v>122</v>
      </c>
      <c r="X67" s="462">
        <v>2</v>
      </c>
      <c r="Y67" s="462"/>
      <c r="Z67" s="462"/>
      <c r="AA67" s="462">
        <v>1</v>
      </c>
      <c r="AB67" s="462"/>
      <c r="AC67" s="462"/>
      <c r="AD67" s="462">
        <v>1</v>
      </c>
      <c r="AE67" s="462"/>
      <c r="AF67" s="462"/>
      <c r="AG67" s="462">
        <v>1</v>
      </c>
      <c r="AH67" s="462"/>
      <c r="AI67" s="462"/>
      <c r="AJ67" s="427">
        <f t="shared" si="35"/>
        <v>0.625</v>
      </c>
      <c r="AK67" s="419" t="str">
        <f t="shared" si="36"/>
        <v>Medianamente Efectivo</v>
      </c>
      <c r="AL67" s="502"/>
      <c r="AM67" s="502"/>
      <c r="AN67" s="502"/>
      <c r="AO67" s="502"/>
      <c r="AQ67" s="504"/>
      <c r="AR67" s="505"/>
      <c r="AS67" s="504"/>
      <c r="AT67" s="463"/>
      <c r="AU67" s="463"/>
      <c r="AV67" s="500"/>
      <c r="AW67" s="463"/>
      <c r="AX67" s="501"/>
      <c r="AZ67" s="496"/>
      <c r="BA67" s="459"/>
      <c r="BB67" s="459"/>
    </row>
    <row r="68" spans="2:57" ht="33.75" customHeight="1">
      <c r="B68" s="477"/>
      <c r="C68" s="503" t="s">
        <v>267</v>
      </c>
      <c r="D68" s="483" t="s">
        <v>119</v>
      </c>
      <c r="E68" s="483"/>
      <c r="F68" s="483"/>
      <c r="G68" s="483"/>
      <c r="H68" s="483"/>
      <c r="I68" s="483"/>
      <c r="J68" s="417" t="s">
        <v>268</v>
      </c>
      <c r="K68" s="425" t="s">
        <v>1124</v>
      </c>
      <c r="M68" s="462">
        <v>3</v>
      </c>
      <c r="N68" s="446" t="str">
        <f>IF(M68=5,"Esperada",IF(M68=4,"Alta",IF(M68=3,"Media",IF(M68=2,"Baja",IF(M68=1,"Remota","0")))))</f>
        <v>Media</v>
      </c>
      <c r="O68" s="446">
        <v>4</v>
      </c>
      <c r="P68" s="446" t="str">
        <f>IF(O68=5,"Significativo",IF(O68=4,"Alto",IF(O68=3,"Medio",IF(O68=2,"Bajo",IF(O68=1,"No Significativo","0")))))</f>
        <v>Alto</v>
      </c>
      <c r="Q68" s="446" t="s">
        <v>45</v>
      </c>
      <c r="R68" s="446">
        <f>O68*M68</f>
        <v>12</v>
      </c>
      <c r="S68" s="478" t="str">
        <f>IF(R68=1,"Bajo",IF(R68=2,"Bajo",IF(R68=3,"Bajo",IF(R68=4,"Bajo",IF(R68=5,"Medio",IF(R68=6,"Medio",IF(R68=8,"Medio",IF(R68=9,"Medio",IF(R68=10,"Medio",IF(R68=12,"Medio",IF(R68=15,"Alto",IF(R68=16,"Alto",IF(R68=20,"Alto",IF(R68=25,"Alto","0"))))))))))))))</f>
        <v>Medio</v>
      </c>
      <c r="U68" s="417" t="str">
        <f t="shared" si="37"/>
        <v>Aplicación de los procedimientos de contratacion (Seleccion Directa de Proveedores y  Proceso de contratacion de proveedores)</v>
      </c>
      <c r="V68" s="416" t="s">
        <v>120</v>
      </c>
      <c r="W68" s="416" t="s">
        <v>122</v>
      </c>
      <c r="X68" s="462">
        <v>2</v>
      </c>
      <c r="Y68" s="462"/>
      <c r="Z68" s="462"/>
      <c r="AA68" s="462">
        <v>1</v>
      </c>
      <c r="AB68" s="462"/>
      <c r="AC68" s="462"/>
      <c r="AD68" s="462">
        <v>2</v>
      </c>
      <c r="AE68" s="462"/>
      <c r="AF68" s="462"/>
      <c r="AG68" s="462">
        <v>2</v>
      </c>
      <c r="AH68" s="462"/>
      <c r="AI68" s="462"/>
      <c r="AJ68" s="427">
        <f t="shared" si="35"/>
        <v>0.875</v>
      </c>
      <c r="AK68" s="419" t="str">
        <f t="shared" si="36"/>
        <v>Efectivo</v>
      </c>
      <c r="AL68" s="502">
        <f>AVERAGE(AJ68:AJ69)</f>
        <v>0.625</v>
      </c>
      <c r="AM68" s="502" t="str">
        <f>IF(AND(AL68&gt;=0%,AL68&lt;40%),"0% ",IF(AND(AL68&gt;=41%,AL68&lt;60%),"20%",IF(AND(AL68&gt;=61%,AL68&lt;80%),"40%",IF(AND(AL68&gt;=81%,AL68&lt;90%),"60%", IF(AND(AL68&gt;=91%,AL68&lt;=100%),"80","0%")))))</f>
        <v>40%</v>
      </c>
      <c r="AN68" s="502">
        <v>0</v>
      </c>
      <c r="AO68" s="502" t="str">
        <f>IF(AND(AN68&gt;=0%,AN68&lt;40%),"0% ",IF(AND(AN68&gt;=41%,AN68&lt;60%),"20%",IF(AND(AN68&gt;=61%,AN68&lt;80%),"40%",IF(AND(AN68&gt;=81%,AN68&lt;90%),"60%", IF(AND(AN68&gt;=91%,AN68&lt;=100%),"80","0%")))))</f>
        <v xml:space="preserve">0% </v>
      </c>
      <c r="AQ68" s="504">
        <f>M68-(M68*AL68:AL69)</f>
        <v>1.125</v>
      </c>
      <c r="AR68" s="505" t="str">
        <f>IF(AQ68=5,"Esperada",IF(AQ68=4,"Alta",IF(AQ68=3,"Media",IF(AQ68=2,"Baja",IF(AQ68=1,"Remota","Remota")))))</f>
        <v>Remota</v>
      </c>
      <c r="AS68" s="504">
        <f>O68-(O68*AO68:AO69)</f>
        <v>4</v>
      </c>
      <c r="AT68" s="463" t="str">
        <f>IF(AS68=5,"Significativo",IF(AS68=4,"Alto",IF(AS68=3,"Medio",IF(AS68=2,"Bajo",IF(AS68=1,"No Significativo","No Significativo")))))</f>
        <v>Alto</v>
      </c>
      <c r="AU68" s="463" t="str">
        <f>Q68</f>
        <v>Legal y Regulatoria</v>
      </c>
      <c r="AV68" s="500">
        <f>AQ68*AS68</f>
        <v>4.5</v>
      </c>
      <c r="AW68" s="463" t="str">
        <f>IF(AV68=1,"Bajo",IF(AV68=2,"Bajo",IF(AV68=3,"Bajo",IF(AV68=4,"Bajo",IF(AV68=5,"Medio",IF(AV68=6,"Medio",IF(AV68=8,"Medio",IF(AV68=9,"Medio",IF(AV68=10,"Medio",IF(AV68=12,"Medio",IF(AV68=15,"Alto",IF(AV68=16,"Alto",IF(AV68=20,"Alto",IF(AV68=25,"Alto","Bajo"))))))))))))))</f>
        <v>Bajo</v>
      </c>
      <c r="AX68" s="501" t="str">
        <f>IF(AV68=1," Aceptar el riesgo. No determinar acciones.",IF(AV68=2," Aceptar el riesgo. No determinar acciones.",IF(AV68=3," Aceptar el riesgo. No determinar acciones.",IF(AV68=4," Aceptar el riesgo. No determinar acciones.",IF(AV68=5," Evaluar a juicio de experto la nececidad de deterrminar acciones para prevenir su ocurrencia",IF(AV68=6," Evaluar a juicio de experto la nececidad de deterrminar acciones para prevenir su ocurrencia",IF(AV68=8," Evaluar a juicio de experto la nececidad de deterrminar acciones para prevenir su ocurrencia",IF(AV68=9," Evaluar a juicio de experto la nececidad de deterrminar acciones para prevenir su ocurrencia",IF(AV68=10," Evaluar a juicio de experto la nececidad de deterrminar acciones para prevenir su ocurrencia",IF(AV68=12," Evaluar a juicio de experto la nececidad de deterrminar acciones para prevenir su ocurrencia",IF(AV68=15," Deterrminar acciones para prevenir su ocurrencia, compartirla o eliminarla.",IF(AV68=16," Deterrminar acciones para prevenir su ocurrencia, compartirla o eliminarla.",IF(AV68=20," Deterrminar acciones para prevenir su ocurrencia, compartirla o eliminarla.",IF(AV68=25," Deterrminar acciones para prevenir su ocurrencia, compartirla o eliminarla."," Aceptar el riesgo. No determinar acciones."))))))))))))))</f>
        <v xml:space="preserve"> Aceptar el riesgo. No determinar acciones.</v>
      </c>
      <c r="AZ68" s="495"/>
      <c r="BA68" s="458"/>
      <c r="BB68" s="493"/>
    </row>
    <row r="69" spans="2:57" ht="33.75" customHeight="1">
      <c r="B69" s="477"/>
      <c r="C69" s="503"/>
      <c r="D69" s="483"/>
      <c r="E69" s="483"/>
      <c r="F69" s="483"/>
      <c r="G69" s="483"/>
      <c r="H69" s="483"/>
      <c r="I69" s="483"/>
      <c r="J69" s="421" t="s">
        <v>269</v>
      </c>
      <c r="K69" s="431" t="s">
        <v>270</v>
      </c>
      <c r="M69" s="462"/>
      <c r="N69" s="447"/>
      <c r="O69" s="447"/>
      <c r="P69" s="447"/>
      <c r="Q69" s="447"/>
      <c r="R69" s="447"/>
      <c r="S69" s="479"/>
      <c r="U69" s="417" t="str">
        <f t="shared" si="37"/>
        <v>Revisión y seguimiento periodico a las normas de contratación estatal.</v>
      </c>
      <c r="V69" s="416" t="s">
        <v>120</v>
      </c>
      <c r="W69" s="416" t="s">
        <v>122</v>
      </c>
      <c r="X69" s="462">
        <v>0</v>
      </c>
      <c r="Y69" s="462"/>
      <c r="Z69" s="462"/>
      <c r="AA69" s="462">
        <v>1</v>
      </c>
      <c r="AB69" s="462"/>
      <c r="AC69" s="462"/>
      <c r="AD69" s="462">
        <v>1</v>
      </c>
      <c r="AE69" s="462"/>
      <c r="AF69" s="462"/>
      <c r="AG69" s="462">
        <v>1</v>
      </c>
      <c r="AH69" s="462"/>
      <c r="AI69" s="462"/>
      <c r="AJ69" s="427">
        <f t="shared" si="35"/>
        <v>0.375</v>
      </c>
      <c r="AK69" s="419" t="str">
        <f t="shared" si="36"/>
        <v>No Efectivo</v>
      </c>
      <c r="AL69" s="502"/>
      <c r="AM69" s="502"/>
      <c r="AN69" s="502"/>
      <c r="AO69" s="502"/>
      <c r="AQ69" s="504"/>
      <c r="AR69" s="505"/>
      <c r="AS69" s="504"/>
      <c r="AT69" s="463"/>
      <c r="AU69" s="463"/>
      <c r="AV69" s="500"/>
      <c r="AW69" s="463"/>
      <c r="AX69" s="501"/>
      <c r="AZ69" s="496"/>
      <c r="BA69" s="459"/>
      <c r="BB69" s="459"/>
    </row>
    <row r="70" spans="2:57" ht="32.25" customHeight="1">
      <c r="B70" s="477"/>
      <c r="C70" s="506" t="s">
        <v>271</v>
      </c>
      <c r="D70" s="483" t="s">
        <v>119</v>
      </c>
      <c r="E70" s="483"/>
      <c r="F70" s="483"/>
      <c r="G70" s="483"/>
      <c r="H70" s="483"/>
      <c r="I70" s="483"/>
      <c r="J70" s="461" t="s">
        <v>272</v>
      </c>
      <c r="K70" s="426" t="s">
        <v>264</v>
      </c>
      <c r="M70" s="462">
        <v>3</v>
      </c>
      <c r="N70" s="446" t="str">
        <f>IF(M70=5,"Esperada",IF(M70=4,"Alta",IF(M70=3,"Media",IF(M70=2,"Baja",IF(M70=1,"Remota","0")))))</f>
        <v>Media</v>
      </c>
      <c r="O70" s="446">
        <v>4</v>
      </c>
      <c r="P70" s="446" t="str">
        <f>IF(O70=5,"Significativo",IF(O70=4,"Alto",IF(O70=3,"Medio",IF(O70=2,"Bajo",IF(O70=1,"No Significativo","0")))))</f>
        <v>Alto</v>
      </c>
      <c r="Q70" s="446" t="s">
        <v>45</v>
      </c>
      <c r="R70" s="446">
        <f>O70*M70</f>
        <v>12</v>
      </c>
      <c r="S70" s="478" t="str">
        <f>IF(R70=1,"Bajo",IF(R70=2,"Bajo",IF(R70=3,"Bajo",IF(R70=4,"Bajo",IF(R70=5,"Medio",IF(R70=6,"Medio",IF(R70=8,"Medio",IF(R70=9,"Medio",IF(R70=10,"Medio",IF(R70=12,"Medio",IF(R70=15,"Alto",IF(R70=16,"Alto",IF(R70=20,"Alto",IF(R70=25,"Alto","0"))))))))))))))</f>
        <v>Medio</v>
      </c>
      <c r="U70" s="417" t="str">
        <f t="shared" si="37"/>
        <v>Aplicación del procedimiento conceptos y recomendaciones con alcance jurídico.</v>
      </c>
      <c r="V70" s="416" t="s">
        <v>120</v>
      </c>
      <c r="W70" s="416" t="s">
        <v>122</v>
      </c>
      <c r="X70" s="462">
        <v>2</v>
      </c>
      <c r="Y70" s="462"/>
      <c r="Z70" s="462"/>
      <c r="AA70" s="462">
        <v>1</v>
      </c>
      <c r="AB70" s="462"/>
      <c r="AC70" s="462"/>
      <c r="AD70" s="462">
        <v>1</v>
      </c>
      <c r="AE70" s="462"/>
      <c r="AF70" s="462"/>
      <c r="AG70" s="462">
        <v>1</v>
      </c>
      <c r="AH70" s="462"/>
      <c r="AI70" s="462"/>
      <c r="AJ70" s="427">
        <f t="shared" si="35"/>
        <v>0.625</v>
      </c>
      <c r="AK70" s="419" t="str">
        <f t="shared" si="36"/>
        <v>Medianamente Efectivo</v>
      </c>
      <c r="AL70" s="502">
        <f>AVERAGE(AJ70:AJ71)</f>
        <v>0.625</v>
      </c>
      <c r="AM70" s="502" t="str">
        <f>IF(AND(AL70&gt;=0%,AL70&lt;40%),"0% ",IF(AND(AL70&gt;=41%,AL70&lt;60%),"20%",IF(AND(AL70&gt;=61%,AL70&lt;80%),"40%",IF(AND(AL70&gt;=81%,AL70&lt;90%),"60%", IF(AND(AL70&gt;=91%,AL70&lt;=100%),"80","0%")))))</f>
        <v>40%</v>
      </c>
      <c r="AN70" s="502">
        <v>0</v>
      </c>
      <c r="AO70" s="502" t="str">
        <f>IF(AND(AN70&gt;=0%,AN70&lt;40%),"0% ",IF(AND(AN70&gt;=41%,AN70&lt;60%),"20%",IF(AND(AN70&gt;=61%,AN70&lt;80%),"40%",IF(AND(AN70&gt;=81%,AN70&lt;90%),"60%", IF(AND(AN70&gt;=91%,AN70&lt;=100%),"80","0%")))))</f>
        <v xml:space="preserve">0% </v>
      </c>
      <c r="AQ70" s="504">
        <f>M70-(M70*AL70:AL71)</f>
        <v>1.125</v>
      </c>
      <c r="AR70" s="505" t="str">
        <f>IF(AQ70=5,"Esperada",IF(AQ70=4,"Alta",IF(AQ70=3,"Media",IF(AQ70=2,"Baja",IF(AQ70=1,"Remota","Remota")))))</f>
        <v>Remota</v>
      </c>
      <c r="AS70" s="504">
        <f>O70-(O70*AO70:AO71)</f>
        <v>4</v>
      </c>
      <c r="AT70" s="463" t="str">
        <f>IF(AS70=5,"Significativo",IF(AS70=4,"Alto",IF(AS70=3,"Medio",IF(AS70=2,"Bajo",IF(AS70=1,"No Significativo","No Significativo")))))</f>
        <v>Alto</v>
      </c>
      <c r="AU70" s="463" t="str">
        <f>Q70</f>
        <v>Legal y Regulatoria</v>
      </c>
      <c r="AV70" s="500">
        <f>AQ70*AS70</f>
        <v>4.5</v>
      </c>
      <c r="AW70" s="463" t="str">
        <f>IF(AV70=1,"Bajo",IF(AV70=2,"Bajo",IF(AV70=3,"Bajo",IF(AV70=4,"Bajo",IF(AV70=5,"Medio",IF(AV70=6,"Medio",IF(AV70=8,"Medio",IF(AV70=9,"Medio",IF(AV70=10,"Medio",IF(AV70=12,"Medio",IF(AV70=15,"Alto",IF(AV70=16,"Alto",IF(AV70=20,"Alto",IF(AV70=25,"Alto","Bajo"))))))))))))))</f>
        <v>Bajo</v>
      </c>
      <c r="AX70" s="501" t="str">
        <f>IF(AV70=1," Aceptar el riesgo. No determinar acciones.",IF(AV70=2," Aceptar el riesgo. No determinar acciones.",IF(AV70=3," Aceptar el riesgo. No determinar acciones.",IF(AV70=4," Aceptar el riesgo. No determinar acciones.",IF(AV70=5," Evaluar a juicio de experto la nececidad de deterrminar acciones para prevenir su ocurrencia",IF(AV70=6," Evaluar a juicio de experto la nececidad de deterrminar acciones para prevenir su ocurrencia",IF(AV70=8," Evaluar a juicio de experto la nececidad de deterrminar acciones para prevenir su ocurrencia",IF(AV70=9," Evaluar a juicio de experto la nececidad de deterrminar acciones para prevenir su ocurrencia",IF(AV70=10," Evaluar a juicio de experto la nececidad de deterrminar acciones para prevenir su ocurrencia",IF(AV70=12," Evaluar a juicio de experto la nececidad de deterrminar acciones para prevenir su ocurrencia",IF(AV70=15," Deterrminar acciones para prevenir su ocurrencia, compartirla o eliminarla.",IF(AV70=16," Deterrminar acciones para prevenir su ocurrencia, compartirla o eliminarla.",IF(AV70=20," Deterrminar acciones para prevenir su ocurrencia, compartirla o eliminarla.",IF(AV70=25," Deterrminar acciones para prevenir su ocurrencia, compartirla o eliminarla."," Aceptar el riesgo. No determinar acciones."))))))))))))))</f>
        <v xml:space="preserve"> Aceptar el riesgo. No determinar acciones.</v>
      </c>
      <c r="AZ70" s="495"/>
      <c r="BA70" s="458"/>
      <c r="BB70" s="493"/>
    </row>
    <row r="71" spans="2:57" ht="32.25" customHeight="1">
      <c r="B71" s="477"/>
      <c r="C71" s="506"/>
      <c r="D71" s="483"/>
      <c r="E71" s="483"/>
      <c r="F71" s="483"/>
      <c r="G71" s="483"/>
      <c r="H71" s="483"/>
      <c r="I71" s="483"/>
      <c r="J71" s="461"/>
      <c r="K71" s="426" t="s">
        <v>1123</v>
      </c>
      <c r="M71" s="462"/>
      <c r="N71" s="447"/>
      <c r="O71" s="447"/>
      <c r="P71" s="447"/>
      <c r="Q71" s="447"/>
      <c r="R71" s="447"/>
      <c r="S71" s="479"/>
      <c r="U71" s="417" t="str">
        <f t="shared" si="37"/>
        <v>Aplicación de los procedimientos juridicos de defensa de la empresa ante entes de control y vigilancia.</v>
      </c>
      <c r="V71" s="416" t="s">
        <v>120</v>
      </c>
      <c r="W71" s="416" t="s">
        <v>122</v>
      </c>
      <c r="X71" s="462">
        <v>2</v>
      </c>
      <c r="Y71" s="462"/>
      <c r="Z71" s="462"/>
      <c r="AA71" s="462">
        <v>1</v>
      </c>
      <c r="AB71" s="462"/>
      <c r="AC71" s="462"/>
      <c r="AD71" s="462">
        <v>1</v>
      </c>
      <c r="AE71" s="462"/>
      <c r="AF71" s="462"/>
      <c r="AG71" s="462">
        <v>1</v>
      </c>
      <c r="AH71" s="462"/>
      <c r="AI71" s="462"/>
      <c r="AJ71" s="427">
        <f t="shared" si="35"/>
        <v>0.625</v>
      </c>
      <c r="AK71" s="419" t="str">
        <f t="shared" si="36"/>
        <v>Medianamente Efectivo</v>
      </c>
      <c r="AL71" s="502"/>
      <c r="AM71" s="502"/>
      <c r="AN71" s="502"/>
      <c r="AO71" s="502"/>
      <c r="AQ71" s="504"/>
      <c r="AR71" s="505"/>
      <c r="AS71" s="504"/>
      <c r="AT71" s="463"/>
      <c r="AU71" s="463"/>
      <c r="AV71" s="500"/>
      <c r="AW71" s="463"/>
      <c r="AX71" s="501"/>
      <c r="AZ71" s="496"/>
      <c r="BA71" s="459"/>
      <c r="BB71" s="459"/>
    </row>
    <row r="72" spans="2:57" ht="32.25" customHeight="1">
      <c r="B72" s="477"/>
      <c r="C72" s="503" t="s">
        <v>273</v>
      </c>
      <c r="D72" s="483" t="s">
        <v>119</v>
      </c>
      <c r="E72" s="483"/>
      <c r="F72" s="483"/>
      <c r="G72" s="483"/>
      <c r="H72" s="483"/>
      <c r="I72" s="483"/>
      <c r="J72" s="105" t="s">
        <v>274</v>
      </c>
      <c r="K72" s="426" t="s">
        <v>264</v>
      </c>
      <c r="M72" s="462">
        <v>3</v>
      </c>
      <c r="N72" s="446" t="str">
        <f>IF(M72=5,"Esperada",IF(M72=4,"Alta",IF(M72=3,"Media",IF(M72=2,"Baja",IF(M72=1,"Remota","0")))))</f>
        <v>Media</v>
      </c>
      <c r="O72" s="446">
        <v>4</v>
      </c>
      <c r="P72" s="446" t="str">
        <f>IF(O72=5,"Significativo",IF(O72=4,"Alto",IF(O72=3,"Medio",IF(O72=2,"Bajo",IF(O72=1,"No Significativo","0")))))</f>
        <v>Alto</v>
      </c>
      <c r="Q72" s="446" t="s">
        <v>45</v>
      </c>
      <c r="R72" s="446">
        <f>O72*M72</f>
        <v>12</v>
      </c>
      <c r="S72" s="478" t="str">
        <f>IF(R72=1,"Bajo",IF(R72=2,"Bajo",IF(R72=3,"Bajo",IF(R72=4,"Bajo",IF(R72=5,"Medio",IF(R72=6,"Medio",IF(R72=8,"Medio",IF(R72=9,"Medio",IF(R72=10,"Medio",IF(R72=12,"Medio",IF(R72=15,"Alto",IF(R72=16,"Alto",IF(R72=20,"Alto",IF(R72=25,"Alto","0"))))))))))))))</f>
        <v>Medio</v>
      </c>
      <c r="U72" s="417" t="str">
        <f t="shared" si="37"/>
        <v>Aplicación del procedimiento conceptos y recomendaciones con alcance jurídico.</v>
      </c>
      <c r="V72" s="416" t="s">
        <v>120</v>
      </c>
      <c r="W72" s="416" t="s">
        <v>122</v>
      </c>
      <c r="X72" s="462">
        <v>2</v>
      </c>
      <c r="Y72" s="462"/>
      <c r="Z72" s="462"/>
      <c r="AA72" s="462">
        <v>1</v>
      </c>
      <c r="AB72" s="462"/>
      <c r="AC72" s="462"/>
      <c r="AD72" s="462">
        <v>1</v>
      </c>
      <c r="AE72" s="462"/>
      <c r="AF72" s="462"/>
      <c r="AG72" s="462">
        <v>1</v>
      </c>
      <c r="AH72" s="462"/>
      <c r="AI72" s="462"/>
      <c r="AJ72" s="427">
        <f t="shared" si="35"/>
        <v>0.625</v>
      </c>
      <c r="AK72" s="419" t="str">
        <f t="shared" si="36"/>
        <v>Medianamente Efectivo</v>
      </c>
      <c r="AL72" s="502">
        <f>AVERAGE(AJ72:AJ73)</f>
        <v>0.625</v>
      </c>
      <c r="AM72" s="502" t="str">
        <f>IF(AND(AL72&gt;=0%,AL72&lt;40%),"0% ",IF(AND(AL72&gt;=41%,AL72&lt;60%),"20%",IF(AND(AL72&gt;=61%,AL72&lt;80%),"40%",IF(AND(AL72&gt;=81%,AL72&lt;90%),"60%", IF(AND(AL72&gt;=91%,AL72&lt;=100%),"80","0%")))))</f>
        <v>40%</v>
      </c>
      <c r="AN72" s="502">
        <v>0</v>
      </c>
      <c r="AO72" s="502" t="str">
        <f>IF(AND(AN72&gt;=0%,AN72&lt;40%),"0% ",IF(AND(AN72&gt;=41%,AN72&lt;60%),"20%",IF(AND(AN72&gt;=61%,AN72&lt;80%),"40%",IF(AND(AN72&gt;=81%,AN72&lt;90%),"60%", IF(AND(AN72&gt;=91%,AN72&lt;=100%),"80","0%")))))</f>
        <v xml:space="preserve">0% </v>
      </c>
      <c r="AQ72" s="504">
        <f>M72-(M72*AL72:AL73)</f>
        <v>1.125</v>
      </c>
      <c r="AR72" s="505" t="str">
        <f>IF(AQ72=5,"Esperada",IF(AQ72=4,"Alta",IF(AQ72=3,"Media",IF(AQ72=2,"Baja",IF(AQ72=1,"Remota","Remota")))))</f>
        <v>Remota</v>
      </c>
      <c r="AS72" s="504">
        <f>O72-(O72*AO72:AO73)</f>
        <v>4</v>
      </c>
      <c r="AT72" s="463" t="str">
        <f>IF(AS72=5,"Significativo",IF(AS72=4,"Alto",IF(AS72=3,"Medio",IF(AS72=2,"Bajo",IF(AS72=1,"No Significativo","No Significativo")))))</f>
        <v>Alto</v>
      </c>
      <c r="AU72" s="463" t="str">
        <f>Q72</f>
        <v>Legal y Regulatoria</v>
      </c>
      <c r="AV72" s="500">
        <f>AQ72*AS72</f>
        <v>4.5</v>
      </c>
      <c r="AW72" s="463" t="str">
        <f>IF(AV72=1,"Bajo",IF(AV72=2,"Bajo",IF(AV72=3,"Bajo",IF(AV72=4,"Bajo",IF(AV72=5,"Medio",IF(AV72=6,"Medio",IF(AV72=8,"Medio",IF(AV72=9,"Medio",IF(AV72=10,"Medio",IF(AV72=12,"Medio",IF(AV72=15,"Alto",IF(AV72=16,"Alto",IF(AV72=20,"Alto",IF(AV72=25,"Alto","Bajo"))))))))))))))</f>
        <v>Bajo</v>
      </c>
      <c r="AX72" s="501" t="str">
        <f>IF(AV72=1," Aceptar el riesgo. No determinar acciones.",IF(AV72=2," Aceptar el riesgo. No determinar acciones.",IF(AV72=3," Aceptar el riesgo. No determinar acciones.",IF(AV72=4," Aceptar el riesgo. No determinar acciones.",IF(AV72=5," Evaluar a juicio de experto la nececidad de deterrminar acciones para prevenir su ocurrencia",IF(AV72=6," Evaluar a juicio de experto la nececidad de deterrminar acciones para prevenir su ocurrencia",IF(AV72=8," Evaluar a juicio de experto la nececidad de deterrminar acciones para prevenir su ocurrencia",IF(AV72=9," Evaluar a juicio de experto la nececidad de deterrminar acciones para prevenir su ocurrencia",IF(AV72=10," Evaluar a juicio de experto la nececidad de deterrminar acciones para prevenir su ocurrencia",IF(AV72=12," Evaluar a juicio de experto la nececidad de deterrminar acciones para prevenir su ocurrencia",IF(AV72=15," Deterrminar acciones para prevenir su ocurrencia, compartirla o eliminarla.",IF(AV72=16," Deterrminar acciones para prevenir su ocurrencia, compartirla o eliminarla.",IF(AV72=20," Deterrminar acciones para prevenir su ocurrencia, compartirla o eliminarla.",IF(AV72=25," Deterrminar acciones para prevenir su ocurrencia, compartirla o eliminarla."," Aceptar el riesgo. No determinar acciones."))))))))))))))</f>
        <v xml:space="preserve"> Aceptar el riesgo. No determinar acciones.</v>
      </c>
      <c r="AZ72" s="495"/>
      <c r="BA72" s="458"/>
      <c r="BB72" s="493"/>
    </row>
    <row r="73" spans="2:57" ht="32.25" customHeight="1">
      <c r="B73" s="477"/>
      <c r="C73" s="503"/>
      <c r="D73" s="483"/>
      <c r="E73" s="483"/>
      <c r="F73" s="483"/>
      <c r="G73" s="483"/>
      <c r="H73" s="483"/>
      <c r="I73" s="483"/>
      <c r="J73" s="418" t="s">
        <v>219</v>
      </c>
      <c r="K73" s="426" t="s">
        <v>1123</v>
      </c>
      <c r="M73" s="462"/>
      <c r="N73" s="447"/>
      <c r="O73" s="447"/>
      <c r="P73" s="447"/>
      <c r="Q73" s="447"/>
      <c r="R73" s="447"/>
      <c r="S73" s="479"/>
      <c r="U73" s="417" t="str">
        <f t="shared" si="37"/>
        <v>Aplicación de los procedimientos juridicos de defensa de la empresa ante entes de control y vigilancia.</v>
      </c>
      <c r="V73" s="416" t="s">
        <v>120</v>
      </c>
      <c r="W73" s="416" t="s">
        <v>122</v>
      </c>
      <c r="X73" s="462">
        <v>2</v>
      </c>
      <c r="Y73" s="462"/>
      <c r="Z73" s="462"/>
      <c r="AA73" s="462">
        <v>1</v>
      </c>
      <c r="AB73" s="462"/>
      <c r="AC73" s="462"/>
      <c r="AD73" s="462">
        <v>1</v>
      </c>
      <c r="AE73" s="462"/>
      <c r="AF73" s="462"/>
      <c r="AG73" s="462">
        <v>1</v>
      </c>
      <c r="AH73" s="462"/>
      <c r="AI73" s="462"/>
      <c r="AJ73" s="427">
        <f t="shared" si="35"/>
        <v>0.625</v>
      </c>
      <c r="AK73" s="419" t="str">
        <f t="shared" si="36"/>
        <v>Medianamente Efectivo</v>
      </c>
      <c r="AL73" s="502"/>
      <c r="AM73" s="502"/>
      <c r="AN73" s="502"/>
      <c r="AO73" s="502"/>
      <c r="AQ73" s="504"/>
      <c r="AR73" s="505"/>
      <c r="AS73" s="504"/>
      <c r="AT73" s="463"/>
      <c r="AU73" s="463"/>
      <c r="AV73" s="500"/>
      <c r="AW73" s="463"/>
      <c r="AX73" s="501"/>
      <c r="AZ73" s="496"/>
      <c r="BA73" s="459"/>
      <c r="BB73" s="459"/>
    </row>
    <row r="74" spans="2:57" ht="32.25" customHeight="1">
      <c r="B74" s="477"/>
      <c r="C74" s="503" t="s">
        <v>275</v>
      </c>
      <c r="D74" s="483" t="s">
        <v>119</v>
      </c>
      <c r="E74" s="483"/>
      <c r="F74" s="483"/>
      <c r="G74" s="483"/>
      <c r="H74" s="483"/>
      <c r="I74" s="483"/>
      <c r="J74" s="108" t="s">
        <v>276</v>
      </c>
      <c r="K74" s="425" t="s">
        <v>1124</v>
      </c>
      <c r="M74" s="462">
        <v>3</v>
      </c>
      <c r="N74" s="446" t="str">
        <f>IF(M74=5,"Esperada",IF(M74=4,"Alta",IF(M74=3,"Media",IF(M74=2,"Baja",IF(M74=1,"Remota","0")))))</f>
        <v>Media</v>
      </c>
      <c r="O74" s="446">
        <v>4</v>
      </c>
      <c r="P74" s="446" t="str">
        <f>IF(O74=5,"Significativo",IF(O74=4,"Alto",IF(O74=3,"Medio",IF(O74=2,"Bajo",IF(O74=1,"No Significativo","0")))))</f>
        <v>Alto</v>
      </c>
      <c r="Q74" s="446" t="s">
        <v>45</v>
      </c>
      <c r="R74" s="446">
        <f>O74*M74</f>
        <v>12</v>
      </c>
      <c r="S74" s="478" t="str">
        <f>IF(R74=1,"Bajo",IF(R74=2,"Bajo",IF(R74=3,"Bajo",IF(R74=4,"Bajo",IF(R74=5,"Medio",IF(R74=6,"Medio",IF(R74=8,"Medio",IF(R74=9,"Medio",IF(R74=10,"Medio",IF(R74=12,"Medio",IF(R74=15,"Alto",IF(R74=16,"Alto",IF(R74=20,"Alto",IF(R74=25,"Alto","0"))))))))))))))</f>
        <v>Medio</v>
      </c>
      <c r="U74" s="417" t="str">
        <f t="shared" si="37"/>
        <v>Aplicación de los procedimientos de contratacion (Seleccion Directa de Proveedores y  Proceso de contratacion de proveedores)</v>
      </c>
      <c r="V74" s="416" t="s">
        <v>120</v>
      </c>
      <c r="W74" s="416" t="s">
        <v>122</v>
      </c>
      <c r="X74" s="462">
        <v>2</v>
      </c>
      <c r="Y74" s="462"/>
      <c r="Z74" s="462"/>
      <c r="AA74" s="462">
        <v>1</v>
      </c>
      <c r="AB74" s="462"/>
      <c r="AC74" s="462"/>
      <c r="AD74" s="462">
        <v>1</v>
      </c>
      <c r="AE74" s="462"/>
      <c r="AF74" s="462"/>
      <c r="AG74" s="462">
        <v>1</v>
      </c>
      <c r="AH74" s="462"/>
      <c r="AI74" s="462"/>
      <c r="AJ74" s="427">
        <f t="shared" si="35"/>
        <v>0.625</v>
      </c>
      <c r="AK74" s="419" t="str">
        <f t="shared" si="36"/>
        <v>Medianamente Efectivo</v>
      </c>
      <c r="AL74" s="502">
        <f>AVERAGE(AJ74:AJ75)</f>
        <v>0.625</v>
      </c>
      <c r="AM74" s="502" t="str">
        <f>IF(AND(AL74&gt;=0%,AL74&lt;40%),"0% ",IF(AND(AL74&gt;=41%,AL74&lt;60%),"20%",IF(AND(AL74&gt;=61%,AL74&lt;80%),"40%",IF(AND(AL74&gt;=81%,AL74&lt;90%),"60%", IF(AND(AL74&gt;=91%,AL74&lt;=100%),"80","0%")))))</f>
        <v>40%</v>
      </c>
      <c r="AN74" s="502">
        <v>0</v>
      </c>
      <c r="AO74" s="502" t="str">
        <f>IF(AND(AN74&gt;=0%,AN74&lt;40%),"0% ",IF(AND(AN74&gt;=41%,AN74&lt;60%),"20%",IF(AND(AN74&gt;=61%,AN74&lt;80%),"40%",IF(AND(AN74&gt;=81%,AN74&lt;90%),"60%", IF(AND(AN74&gt;=91%,AN74&lt;=100%),"80","0%")))))</f>
        <v xml:space="preserve">0% </v>
      </c>
      <c r="AQ74" s="504">
        <f>M74-(M74*AL74:AL75)</f>
        <v>1.125</v>
      </c>
      <c r="AR74" s="505" t="str">
        <f>IF(AQ74=5,"Esperada",IF(AQ74=4,"Alta",IF(AQ74=3,"Media",IF(AQ74=2,"Baja",IF(AQ74=1,"Remota","Remota")))))</f>
        <v>Remota</v>
      </c>
      <c r="AS74" s="504">
        <f>O74-(O74*AO74:AO75)</f>
        <v>4</v>
      </c>
      <c r="AT74" s="463" t="str">
        <f>IF(AS74=5,"Significativo",IF(AS74=4,"Alto",IF(AS74=3,"Medio",IF(AS74=2,"Bajo",IF(AS74=1,"No Significativo","No Significativo")))))</f>
        <v>Alto</v>
      </c>
      <c r="AU74" s="463" t="str">
        <f>Q74</f>
        <v>Legal y Regulatoria</v>
      </c>
      <c r="AV74" s="500">
        <f>AQ74*AS74</f>
        <v>4.5</v>
      </c>
      <c r="AW74" s="463" t="str">
        <f>IF(AV74=1,"Bajo",IF(AV74=2,"Bajo",IF(AV74=3,"Bajo",IF(AV74=4,"Bajo",IF(AV74=5,"Medio",IF(AV74=6,"Medio",IF(AV74=8,"Medio",IF(AV74=9,"Medio",IF(AV74=10,"Medio",IF(AV74=12,"Medio",IF(AV74=15,"Alto",IF(AV74=16,"Alto",IF(AV74=20,"Alto",IF(AV74=25,"Alto","Bajo"))))))))))))))</f>
        <v>Bajo</v>
      </c>
      <c r="AX74" s="501" t="str">
        <f>IF(AV74=1," Aceptar el riesgo. No determinar acciones.",IF(AV74=2," Aceptar el riesgo. No determinar acciones.",IF(AV74=3," Aceptar el riesgo. No determinar acciones.",IF(AV74=4," Aceptar el riesgo. No determinar acciones.",IF(AV74=5," Evaluar a juicio de experto la nececidad de deterrminar acciones para prevenir su ocurrencia",IF(AV74=6," Evaluar a juicio de experto la nececidad de deterrminar acciones para prevenir su ocurrencia",IF(AV74=8," Evaluar a juicio de experto la nececidad de deterrminar acciones para prevenir su ocurrencia",IF(AV74=9," Evaluar a juicio de experto la nececidad de deterrminar acciones para prevenir su ocurrencia",IF(AV74=10," Evaluar a juicio de experto la nececidad de deterrminar acciones para prevenir su ocurrencia",IF(AV74=12," Evaluar a juicio de experto la nececidad de deterrminar acciones para prevenir su ocurrencia",IF(AV74=15," Deterrminar acciones para prevenir su ocurrencia, compartirla o eliminarla.",IF(AV74=16," Deterrminar acciones para prevenir su ocurrencia, compartirla o eliminarla.",IF(AV74=20," Deterrminar acciones para prevenir su ocurrencia, compartirla o eliminarla.",IF(AV74=25," Deterrminar acciones para prevenir su ocurrencia, compartirla o eliminarla."," Aceptar el riesgo. No determinar acciones."))))))))))))))</f>
        <v xml:space="preserve"> Aceptar el riesgo. No determinar acciones.</v>
      </c>
      <c r="AZ74" s="495"/>
      <c r="BA74" s="458"/>
      <c r="BB74" s="493"/>
    </row>
    <row r="75" spans="2:57" ht="32.25" customHeight="1">
      <c r="B75" s="477"/>
      <c r="C75" s="503"/>
      <c r="D75" s="483"/>
      <c r="E75" s="483"/>
      <c r="F75" s="483"/>
      <c r="G75" s="483"/>
      <c r="H75" s="483"/>
      <c r="I75" s="483"/>
      <c r="J75" s="421" t="s">
        <v>269</v>
      </c>
      <c r="K75" s="426" t="s">
        <v>264</v>
      </c>
      <c r="M75" s="462"/>
      <c r="N75" s="447"/>
      <c r="O75" s="447"/>
      <c r="P75" s="447"/>
      <c r="Q75" s="447"/>
      <c r="R75" s="447"/>
      <c r="S75" s="479"/>
      <c r="U75" s="417" t="str">
        <f t="shared" si="37"/>
        <v>Aplicación del procedimiento conceptos y recomendaciones con alcance jurídico.</v>
      </c>
      <c r="V75" s="416" t="s">
        <v>120</v>
      </c>
      <c r="W75" s="416" t="s">
        <v>122</v>
      </c>
      <c r="X75" s="462">
        <v>2</v>
      </c>
      <c r="Y75" s="462"/>
      <c r="Z75" s="462"/>
      <c r="AA75" s="462">
        <v>1</v>
      </c>
      <c r="AB75" s="462"/>
      <c r="AC75" s="462"/>
      <c r="AD75" s="462">
        <v>1</v>
      </c>
      <c r="AE75" s="462"/>
      <c r="AF75" s="462"/>
      <c r="AG75" s="462">
        <v>1</v>
      </c>
      <c r="AH75" s="462"/>
      <c r="AI75" s="462"/>
      <c r="AJ75" s="427">
        <f t="shared" si="35"/>
        <v>0.625</v>
      </c>
      <c r="AK75" s="419" t="str">
        <f t="shared" si="36"/>
        <v>Medianamente Efectivo</v>
      </c>
      <c r="AL75" s="502"/>
      <c r="AM75" s="502"/>
      <c r="AN75" s="502"/>
      <c r="AO75" s="502"/>
      <c r="AQ75" s="504"/>
      <c r="AR75" s="505"/>
      <c r="AS75" s="504"/>
      <c r="AT75" s="463"/>
      <c r="AU75" s="463"/>
      <c r="AV75" s="500"/>
      <c r="AW75" s="463"/>
      <c r="AX75" s="501"/>
      <c r="AZ75" s="496"/>
      <c r="BA75" s="459"/>
      <c r="BB75" s="459"/>
    </row>
    <row r="76" spans="2:57" ht="32.25" customHeight="1">
      <c r="B76" s="477"/>
      <c r="C76" s="503" t="s">
        <v>277</v>
      </c>
      <c r="D76" s="483"/>
      <c r="E76" s="483"/>
      <c r="F76" s="483" t="s">
        <v>119</v>
      </c>
      <c r="G76" s="483"/>
      <c r="H76" s="483"/>
      <c r="I76" s="483"/>
      <c r="J76" s="417" t="s">
        <v>279</v>
      </c>
      <c r="K76" s="425" t="s">
        <v>1125</v>
      </c>
      <c r="M76" s="462">
        <v>3</v>
      </c>
      <c r="N76" s="446" t="str">
        <f>IF(M76=5,"Esperada",IF(M76=4,"Alta",IF(M76=3,"Media",IF(M76=2,"Baja",IF(M76=1,"Remota","0")))))</f>
        <v>Media</v>
      </c>
      <c r="O76" s="446">
        <v>4</v>
      </c>
      <c r="P76" s="446" t="str">
        <f>IF(O76=5,"Significativo",IF(O76=4,"Alto",IF(O76=3,"Medio",IF(O76=2,"Bajo",IF(O76=1,"No Significativo","0")))))</f>
        <v>Alto</v>
      </c>
      <c r="Q76" s="446" t="s">
        <v>45</v>
      </c>
      <c r="R76" s="446">
        <f>O76*M76</f>
        <v>12</v>
      </c>
      <c r="S76" s="478" t="str">
        <f>IF(R76=1,"Bajo",IF(R76=2,"Bajo",IF(R76=3,"Bajo",IF(R76=4,"Bajo",IF(R76=5,"Medio",IF(R76=6,"Medio",IF(R76=8,"Medio",IF(R76=9,"Medio",IF(R76=10,"Medio",IF(R76=12,"Medio",IF(R76=15,"Alto",IF(R76=16,"Alto",IF(R76=20,"Alto",IF(R76=25,"Alto","0"))))))))))))))</f>
        <v>Medio</v>
      </c>
      <c r="U76" s="417" t="str">
        <f t="shared" si="37"/>
        <v>Seguimiento a traves de cuadro de control y terminos, Ademas se realiza seguimiento diaria del estado de los procesos en los sistemas informaticos establecidos por la rama judicial.</v>
      </c>
      <c r="V76" s="416" t="s">
        <v>120</v>
      </c>
      <c r="W76" s="416" t="s">
        <v>122</v>
      </c>
      <c r="X76" s="462">
        <v>1</v>
      </c>
      <c r="Y76" s="462"/>
      <c r="Z76" s="462"/>
      <c r="AA76" s="462">
        <v>1</v>
      </c>
      <c r="AB76" s="462"/>
      <c r="AC76" s="462"/>
      <c r="AD76" s="462">
        <v>2</v>
      </c>
      <c r="AE76" s="462"/>
      <c r="AF76" s="462"/>
      <c r="AG76" s="462">
        <v>1</v>
      </c>
      <c r="AH76" s="462"/>
      <c r="AI76" s="462"/>
      <c r="AJ76" s="427">
        <f t="shared" si="35"/>
        <v>0.625</v>
      </c>
      <c r="AK76" s="419" t="str">
        <f t="shared" si="36"/>
        <v>Medianamente Efectivo</v>
      </c>
      <c r="AL76" s="502">
        <f>AVERAGE(AJ76:AJ77)</f>
        <v>0.625</v>
      </c>
      <c r="AM76" s="502" t="str">
        <f>IF(AND(AL76&gt;=0%,AL76&lt;40%),"0% ",IF(AND(AL76&gt;=41%,AL76&lt;60%),"20%",IF(AND(AL76&gt;=61%,AL76&lt;80%),"40%",IF(AND(AL76&gt;=81%,AL76&lt;90%),"60%", IF(AND(AL76&gt;=91%,AL76&lt;=100%),"80","0%")))))</f>
        <v>40%</v>
      </c>
      <c r="AN76" s="502">
        <v>0</v>
      </c>
      <c r="AO76" s="502" t="str">
        <f>IF(AND(AN76&gt;=0%,AN76&lt;40%),"0% ",IF(AND(AN76&gt;=41%,AN76&lt;60%),"20%",IF(AND(AN76&gt;=61%,AN76&lt;80%),"40%",IF(AND(AN76&gt;=81%,AN76&lt;90%),"60%", IF(AND(AN76&gt;=91%,AN76&lt;=100%),"80","0%")))))</f>
        <v xml:space="preserve">0% </v>
      </c>
      <c r="AQ76" s="504">
        <f>M76-(M76*AL76:AL77)</f>
        <v>1.125</v>
      </c>
      <c r="AR76" s="505" t="str">
        <f>IF(AQ76=5,"Esperada",IF(AQ76=4,"Alta",IF(AQ76=3,"Media",IF(AQ76=2,"Baja",IF(AQ76=1,"Remota","Remota")))))</f>
        <v>Remota</v>
      </c>
      <c r="AS76" s="504">
        <f>O76-(O76*AO76:AO77)</f>
        <v>4</v>
      </c>
      <c r="AT76" s="463" t="str">
        <f>IF(AS76=5,"Significativo",IF(AS76=4,"Alto",IF(AS76=3,"Medio",IF(AS76=2,"Bajo",IF(AS76=1,"No Significativo","No Significativo")))))</f>
        <v>Alto</v>
      </c>
      <c r="AU76" s="463" t="str">
        <f>Q76</f>
        <v>Legal y Regulatoria</v>
      </c>
      <c r="AV76" s="500">
        <f>AQ76*AS76</f>
        <v>4.5</v>
      </c>
      <c r="AW76" s="463" t="str">
        <f>IF(AV76=1,"Bajo",IF(AV76=2,"Bajo",IF(AV76=3,"Bajo",IF(AV76=4,"Bajo",IF(AV76=5,"Medio",IF(AV76=6,"Medio",IF(AV76=8,"Medio",IF(AV76=9,"Medio",IF(AV76=10,"Medio",IF(AV76=12,"Medio",IF(AV76=15,"Alto",IF(AV76=16,"Alto",IF(AV76=20,"Alto",IF(AV76=25,"Alto","Bajo"))))))))))))))</f>
        <v>Bajo</v>
      </c>
      <c r="AX76" s="501" t="str">
        <f>IF(AV76=1," Aceptar el riesgo. No determinar acciones.",IF(AV76=2," Aceptar el riesgo. No determinar acciones.",IF(AV76=3," Aceptar el riesgo. No determinar acciones.",IF(AV76=4," Aceptar el riesgo. No determinar acciones.",IF(AV76=5," Evaluar a juicio de experto la nececidad de deterrminar acciones para prevenir su ocurrencia",IF(AV76=6," Evaluar a juicio de experto la nececidad de deterrminar acciones para prevenir su ocurrencia",IF(AV76=8," Evaluar a juicio de experto la nececidad de deterrminar acciones para prevenir su ocurrencia",IF(AV76=9," Evaluar a juicio de experto la nececidad de deterrminar acciones para prevenir su ocurrencia",IF(AV76=10," Evaluar a juicio de experto la nececidad de deterrminar acciones para prevenir su ocurrencia",IF(AV76=12," Evaluar a juicio de experto la nececidad de deterrminar acciones para prevenir su ocurrencia",IF(AV76=15," Deterrminar acciones para prevenir su ocurrencia, compartirla o eliminarla.",IF(AV76=16," Deterrminar acciones para prevenir su ocurrencia, compartirla o eliminarla.",IF(AV76=20," Deterrminar acciones para prevenir su ocurrencia, compartirla o eliminarla.",IF(AV76=25," Deterrminar acciones para prevenir su ocurrencia, compartirla o eliminarla."," Aceptar el riesgo. No determinar acciones."))))))))))))))</f>
        <v xml:space="preserve"> Aceptar el riesgo. No determinar acciones.</v>
      </c>
      <c r="AZ76" s="495"/>
      <c r="BA76" s="458"/>
      <c r="BB76" s="493"/>
    </row>
    <row r="77" spans="2:57" ht="40.5" customHeight="1">
      <c r="B77" s="477"/>
      <c r="C77" s="503"/>
      <c r="D77" s="483"/>
      <c r="E77" s="483"/>
      <c r="F77" s="483"/>
      <c r="G77" s="483"/>
      <c r="H77" s="483"/>
      <c r="I77" s="483"/>
      <c r="J77" s="417" t="s">
        <v>280</v>
      </c>
      <c r="K77" s="425" t="s">
        <v>1126</v>
      </c>
      <c r="M77" s="462"/>
      <c r="N77" s="447"/>
      <c r="O77" s="447"/>
      <c r="P77" s="447"/>
      <c r="Q77" s="447"/>
      <c r="R77" s="447"/>
      <c r="S77" s="479"/>
      <c r="U77" s="417" t="str">
        <f t="shared" si="37"/>
        <v>Atender audiencias de conciliación pre-judicial en las fechas y horas establecidas con pronunciamiento previo del comité de juridico y de conciliación</v>
      </c>
      <c r="V77" s="416" t="s">
        <v>120</v>
      </c>
      <c r="W77" s="416" t="s">
        <v>122</v>
      </c>
      <c r="X77" s="462">
        <v>2</v>
      </c>
      <c r="Y77" s="462"/>
      <c r="Z77" s="462"/>
      <c r="AA77" s="462">
        <v>1</v>
      </c>
      <c r="AB77" s="462"/>
      <c r="AC77" s="462"/>
      <c r="AD77" s="462">
        <v>1</v>
      </c>
      <c r="AE77" s="462"/>
      <c r="AF77" s="462"/>
      <c r="AG77" s="462">
        <v>1</v>
      </c>
      <c r="AH77" s="462"/>
      <c r="AI77" s="462"/>
      <c r="AJ77" s="427">
        <f t="shared" si="35"/>
        <v>0.625</v>
      </c>
      <c r="AK77" s="419" t="str">
        <f t="shared" si="36"/>
        <v>Medianamente Efectivo</v>
      </c>
      <c r="AL77" s="502"/>
      <c r="AM77" s="502"/>
      <c r="AN77" s="502"/>
      <c r="AO77" s="502"/>
      <c r="AQ77" s="504"/>
      <c r="AR77" s="505"/>
      <c r="AS77" s="504"/>
      <c r="AT77" s="463"/>
      <c r="AU77" s="463"/>
      <c r="AV77" s="500"/>
      <c r="AW77" s="463"/>
      <c r="AX77" s="501"/>
      <c r="AZ77" s="496"/>
      <c r="BA77" s="459"/>
      <c r="BB77" s="459"/>
    </row>
    <row r="78" spans="2:57" ht="32.25" customHeight="1">
      <c r="B78" s="477" t="s">
        <v>281</v>
      </c>
      <c r="C78" s="482" t="s">
        <v>282</v>
      </c>
      <c r="D78" s="460" t="s">
        <v>119</v>
      </c>
      <c r="E78" s="483"/>
      <c r="F78" s="460"/>
      <c r="G78" s="460"/>
      <c r="H78" s="460"/>
      <c r="I78" s="460"/>
      <c r="J78" s="122" t="s">
        <v>290</v>
      </c>
      <c r="K78" s="122" t="s">
        <v>289</v>
      </c>
      <c r="M78" s="462">
        <v>3</v>
      </c>
      <c r="N78" s="462" t="str">
        <f>IF(M78=5,"Esperada",IF(M78=4,"Alta",IF(M78=3,"Media",IF(M78=2,"Baja",IF(M78=1,"Remota","0")))))</f>
        <v>Media</v>
      </c>
      <c r="O78" s="462">
        <v>2</v>
      </c>
      <c r="P78" s="462" t="str">
        <f>IF(O78=5,"Significativo",IF(O78=4,"Alto",IF(O78=3,"Medio",IF(O78=2,"Bajo",IF(O78=1,"No Significativo","0")))))</f>
        <v>Bajo</v>
      </c>
      <c r="Q78" s="462" t="s">
        <v>44</v>
      </c>
      <c r="R78" s="462">
        <f>O78*M78</f>
        <v>6</v>
      </c>
      <c r="S78" s="463" t="str">
        <f>IF(R78=1,"Bajo",IF(R78=2,"Bajo",IF(R78=3,"Bajo",IF(R78=4,"Bajo",IF(R78=5,"Medio",IF(R78=6,"Medio",IF(R78=8,"Medio",IF(R78=9,"Medio",IF(R78=10,"Medio",IF(R78=12,"Medio",IF(R78=15,"Alto",IF(R78=16,"Alto",IF(R78=20,"Alto",IF(R78=25,"Alto","0"))))))))))))))</f>
        <v>Medio</v>
      </c>
      <c r="U78" s="122" t="str">
        <f t="shared" si="37"/>
        <v>Aplicación de los procedimiento de gestion documental</v>
      </c>
      <c r="V78" s="312" t="s">
        <v>109</v>
      </c>
      <c r="W78" s="129" t="s">
        <v>127</v>
      </c>
      <c r="X78" s="448">
        <v>2</v>
      </c>
      <c r="Y78" s="449"/>
      <c r="Z78" s="450"/>
      <c r="AA78" s="448">
        <v>2</v>
      </c>
      <c r="AB78" s="449"/>
      <c r="AC78" s="450"/>
      <c r="AD78" s="448">
        <v>1</v>
      </c>
      <c r="AE78" s="449"/>
      <c r="AF78" s="450"/>
      <c r="AG78" s="448">
        <v>2</v>
      </c>
      <c r="AH78" s="449"/>
      <c r="AI78" s="450"/>
      <c r="AJ78" s="130">
        <f t="shared" si="35"/>
        <v>0.875</v>
      </c>
      <c r="AK78" s="130" t="str">
        <f t="shared" si="36"/>
        <v>Efectivo</v>
      </c>
      <c r="AL78" s="130">
        <f>AVERAGE(AJ78)</f>
        <v>0.875</v>
      </c>
      <c r="AM78" s="130" t="str">
        <f>IF(AND(AL78&gt;=0%,AL78&lt;40%),"0% ",IF(AND(AL78&gt;=41%,AL78&lt;60%),"20%",IF(AND(AL78&gt;=61%,AL78&lt;80%),"40%",IF(AND(AL78&gt;=81%,AL78&lt;90%),"60%", IF(AND(AL78&gt;=91%,AL78&lt;=100%),"80","0%")))))</f>
        <v>60%</v>
      </c>
      <c r="AN78" s="130">
        <v>0.88</v>
      </c>
      <c r="AO78" s="130" t="str">
        <f>IF(AND(AN78&gt;=0%,AN78&lt;40%),"0% ",IF(AND(AN78&gt;=41%,AN78&lt;60%),"20%",IF(AND(AN78&gt;=61%,AN78&lt;80%),"40%",IF(AND(AN78&gt;=81%,AN78&lt;90%),"60%", IF(AND(AN78&gt;=91%,AN78&lt;=100%),"80","0%")))))</f>
        <v>60%</v>
      </c>
      <c r="AQ78" s="471">
        <f>M78-(M78*AL78:AL82)</f>
        <v>0.375</v>
      </c>
      <c r="AR78" s="470" t="str">
        <f>IF(AQ78=5,"Esperada",IF(AQ78=4,"Alta",IF(AQ78=3,"Media",IF(AQ78=2,"Baja",IF(AQ78=1,"Remota","Remota")))))</f>
        <v>Remota</v>
      </c>
      <c r="AS78" s="471">
        <f>O78-(O78*AO78:AO82)</f>
        <v>0.8</v>
      </c>
      <c r="AT78" s="451" t="str">
        <f>IF(AS78=5,"Significativo",IF(AS78=4,"Alto",IF(AS78=3,"Medio",IF(AS78=2,"Bajo",IF(AS78=1,"No Significativo","No Significativo")))))</f>
        <v>No Significativo</v>
      </c>
      <c r="AU78" s="451" t="str">
        <f>Q78</f>
        <v>Usuarios y mercado</v>
      </c>
      <c r="AV78" s="452">
        <f>AQ78*AS78</f>
        <v>0.30000000000000004</v>
      </c>
      <c r="AW78" s="451" t="str">
        <f>IF(AV78=1,"Bajo",IF(AV78=2,"Bajo",IF(AV78=3,"Bajo",IF(AV78=4,"Bajo",IF(AV78=5,"Medio",IF(AV78=6,"Medio",IF(AV78=8,"Medio",IF(AV78=9,"Medio",IF(AV78=10,"Medio",IF(AV78=12,"Medio",IF(AV78=15,"Alto",IF(AV78=16,"Alto",IF(AV78=20,"Alto",IF(AV78=25,"Alto","Bajo"))))))))))))))</f>
        <v>Bajo</v>
      </c>
      <c r="AX78" s="451" t="str">
        <f>IF(AV78=1," Aceptar el riesgo. No determinar acciones.",IF(AV78=2," Aceptar el riesgo. No determinar acciones.",IF(AV78=3," Aceptar el riesgo. No determinar acciones.",IF(AV78=4," Aceptar el riesgo. No determinar acciones.",IF(AV78=5," Evaluar a juicio de experto la nececidad de deterrminar acciones para prevenir su ocurrencia",IF(AV78=6," Evaluar a juicio de experto la nececidad de deterrminar acciones para prevenir su ocurrencia",IF(AV78=8," Evaluar a juicio de experto la nececidad de deterrminar acciones para prevenir su ocurrencia",IF(AV78=9," Evaluar a juicio de experto la nececidad de deterrminar acciones para prevenir su ocurrencia",IF(AV78=10," Evaluar a juicio de experto la nececidad de deterrminar acciones para prevenir su ocurrencia",IF(AV78=12," Evaluar a juicio de experto la nececidad de deterrminar acciones para prevenir su ocurrencia",IF(AV78=15," Deterrminar acciones para prevenir su ocurrencia, compartirla o eliminarla.",IF(AV78=16," Deterrminar acciones para prevenir su ocurrencia, compartirla o eliminarla.",IF(AV78=20," Deterrminar acciones para prevenir su ocurrencia, compartirla o eliminarla.",IF(AV78=25," Deterrminar acciones para prevenir su ocurrencia, compartirla o eliminarla."," Aceptar el riesgo. No determinar acciones."))))))))))))))</f>
        <v xml:space="preserve"> Aceptar el riesgo. No determinar acciones.</v>
      </c>
      <c r="AZ78" s="454"/>
      <c r="BA78" s="454"/>
      <c r="BB78" s="454"/>
      <c r="BC78" s="433"/>
      <c r="BD78" s="433"/>
      <c r="BE78" s="433"/>
    </row>
    <row r="79" spans="2:57" ht="33.75" customHeight="1">
      <c r="B79" s="477"/>
      <c r="C79" s="482"/>
      <c r="D79" s="460"/>
      <c r="E79" s="483"/>
      <c r="F79" s="460"/>
      <c r="G79" s="460"/>
      <c r="H79" s="460"/>
      <c r="I79" s="460"/>
      <c r="J79" s="122" t="s">
        <v>283</v>
      </c>
      <c r="K79" s="122" t="s">
        <v>288</v>
      </c>
      <c r="M79" s="462"/>
      <c r="N79" s="462"/>
      <c r="O79" s="462"/>
      <c r="P79" s="462"/>
      <c r="Q79" s="462"/>
      <c r="R79" s="462"/>
      <c r="S79" s="463"/>
      <c r="U79" s="122" t="str">
        <f t="shared" si="37"/>
        <v>Aplicación de procedimientos de atencion al cliente (PQRS)</v>
      </c>
      <c r="V79" s="312" t="s">
        <v>109</v>
      </c>
      <c r="W79" s="129" t="s">
        <v>127</v>
      </c>
      <c r="X79" s="448">
        <v>2</v>
      </c>
      <c r="Y79" s="449"/>
      <c r="Z79" s="450"/>
      <c r="AA79" s="448">
        <v>1</v>
      </c>
      <c r="AB79" s="449"/>
      <c r="AC79" s="450"/>
      <c r="AD79" s="448">
        <v>2</v>
      </c>
      <c r="AE79" s="449"/>
      <c r="AF79" s="450"/>
      <c r="AG79" s="448">
        <v>2</v>
      </c>
      <c r="AH79" s="449"/>
      <c r="AI79" s="450"/>
      <c r="AJ79" s="130">
        <f t="shared" si="35"/>
        <v>0.875</v>
      </c>
      <c r="AK79" s="130" t="str">
        <f t="shared" si="36"/>
        <v>Efectivo</v>
      </c>
      <c r="AL79" s="130">
        <f>AVERAGE(AJ79)</f>
        <v>0.875</v>
      </c>
      <c r="AM79" s="130" t="str">
        <f>IF(AND(AL79&gt;=0%,AL79&lt;40%),"0% ",IF(AND(AL79&gt;=41%,AL79&lt;60%),"20%",IF(AND(AL79&gt;=61%,AL79&lt;80%),"40%",IF(AND(AL79&gt;=81%,AL79&lt;90%),"60%", IF(AND(AL79&gt;=91%,AL79&lt;=100%),"80","0%")))))</f>
        <v>60%</v>
      </c>
      <c r="AN79" s="130">
        <v>0.88</v>
      </c>
      <c r="AO79" s="130" t="str">
        <f>IF(AND(AN79&gt;=0%,AN79&lt;40%),"0% ",IF(AND(AN79&gt;=41%,AN79&lt;60%),"20%",IF(AND(AN79&gt;=61%,AN79&lt;80%),"40%",IF(AND(AN79&gt;=81%,AN79&lt;90%),"60%", IF(AND(AN79&gt;=91%,AN79&lt;=100%),"80","0%")))))</f>
        <v>60%</v>
      </c>
      <c r="AQ79" s="471"/>
      <c r="AR79" s="470"/>
      <c r="AS79" s="471"/>
      <c r="AT79" s="451"/>
      <c r="AU79" s="451"/>
      <c r="AV79" s="452"/>
      <c r="AW79" s="451"/>
      <c r="AX79" s="451"/>
      <c r="AZ79" s="464"/>
      <c r="BA79" s="464"/>
      <c r="BB79" s="464"/>
      <c r="BC79" s="433"/>
      <c r="BD79" s="433"/>
      <c r="BE79" s="433"/>
    </row>
    <row r="80" spans="2:57" ht="30" customHeight="1">
      <c r="B80" s="477"/>
      <c r="C80" s="482"/>
      <c r="D80" s="460"/>
      <c r="E80" s="483"/>
      <c r="F80" s="460"/>
      <c r="G80" s="460"/>
      <c r="H80" s="460"/>
      <c r="I80" s="460"/>
      <c r="J80" s="122" t="s">
        <v>291</v>
      </c>
      <c r="K80" s="122" t="s">
        <v>285</v>
      </c>
      <c r="M80" s="462"/>
      <c r="N80" s="462"/>
      <c r="O80" s="462"/>
      <c r="P80" s="462"/>
      <c r="Q80" s="462"/>
      <c r="R80" s="462"/>
      <c r="S80" s="463"/>
      <c r="U80" s="122" t="str">
        <f t="shared" si="37"/>
        <v xml:space="preserve">Seguimiento diario de estado de PQR´s con base en la información del SIEC. </v>
      </c>
      <c r="V80" s="312" t="s">
        <v>120</v>
      </c>
      <c r="W80" s="129" t="s">
        <v>127</v>
      </c>
      <c r="X80" s="462">
        <v>2</v>
      </c>
      <c r="Y80" s="462"/>
      <c r="Z80" s="462"/>
      <c r="AA80" s="462">
        <v>1</v>
      </c>
      <c r="AB80" s="462"/>
      <c r="AC80" s="462"/>
      <c r="AD80" s="462">
        <v>1</v>
      </c>
      <c r="AE80" s="462"/>
      <c r="AF80" s="462"/>
      <c r="AG80" s="462">
        <v>1</v>
      </c>
      <c r="AH80" s="462"/>
      <c r="AI80" s="462"/>
      <c r="AJ80" s="133">
        <f t="shared" ref="AJ80:AJ111" si="38">((X80/2)+(AA80/2)+(AD80/2)+(AG80/2))/4</f>
        <v>0.625</v>
      </c>
      <c r="AK80" s="121" t="str">
        <f t="shared" si="36"/>
        <v>Medianamente Efectivo</v>
      </c>
      <c r="AL80" s="481">
        <f>AVERAGE(AJ80:AJ81)</f>
        <v>0.75</v>
      </c>
      <c r="AM80" s="481" t="str">
        <f>IF(AND(AL80&gt;=0%,AL80&lt;40%),"0% ",IF(AND(AL80&gt;=41%,AL80&lt;60%),"20%",IF(AND(AL80&gt;=61%,AL80&lt;80%),"40%",IF(AND(AL80&gt;=81%,AL80&lt;90%),"60%", IF(AND(AL80&gt;=91%,AL80&lt;=100%),"80","0%")))))</f>
        <v>40%</v>
      </c>
      <c r="AN80" s="481">
        <v>0</v>
      </c>
      <c r="AO80" s="481" t="str">
        <f>IF(AND(AN80&gt;=0%,AN80&lt;40%),"0% ",IF(AND(AN80&gt;=41%,AN80&lt;60%),"20%",IF(AND(AN80&gt;=61%,AN80&lt;80%),"40%",IF(AND(AN80&gt;=81%,AN80&lt;90%),"60%", IF(AND(AN80&gt;=91%,AN80&lt;=100%),"80","0%")))))</f>
        <v xml:space="preserve">0% </v>
      </c>
      <c r="AQ80" s="471"/>
      <c r="AR80" s="470"/>
      <c r="AS80" s="471"/>
      <c r="AT80" s="451"/>
      <c r="AU80" s="451"/>
      <c r="AV80" s="452"/>
      <c r="AW80" s="451"/>
      <c r="AX80" s="451"/>
      <c r="AZ80" s="464"/>
      <c r="BA80" s="464"/>
      <c r="BB80" s="464"/>
      <c r="BC80" s="433"/>
      <c r="BD80" s="433"/>
      <c r="BE80" s="433"/>
    </row>
    <row r="81" spans="2:57" ht="31.5" customHeight="1">
      <c r="B81" s="477"/>
      <c r="C81" s="482"/>
      <c r="D81" s="460"/>
      <c r="E81" s="483"/>
      <c r="F81" s="460"/>
      <c r="G81" s="460"/>
      <c r="H81" s="460"/>
      <c r="I81" s="460"/>
      <c r="J81" s="122" t="s">
        <v>292</v>
      </c>
      <c r="K81" s="122" t="s">
        <v>287</v>
      </c>
      <c r="M81" s="462"/>
      <c r="N81" s="462"/>
      <c r="O81" s="462"/>
      <c r="P81" s="462"/>
      <c r="Q81" s="462"/>
      <c r="R81" s="462"/>
      <c r="S81" s="463"/>
      <c r="U81" s="122" t="str">
        <f t="shared" si="37"/>
        <v>Envio de citación y avisios en terminos legalmente establecido a traves de correo certificado.</v>
      </c>
      <c r="V81" s="312" t="s">
        <v>120</v>
      </c>
      <c r="W81" s="129" t="s">
        <v>127</v>
      </c>
      <c r="X81" s="462">
        <v>2</v>
      </c>
      <c r="Y81" s="462"/>
      <c r="Z81" s="462"/>
      <c r="AA81" s="462">
        <v>1</v>
      </c>
      <c r="AB81" s="462"/>
      <c r="AC81" s="462"/>
      <c r="AD81" s="462">
        <v>2</v>
      </c>
      <c r="AE81" s="462"/>
      <c r="AF81" s="462"/>
      <c r="AG81" s="462">
        <v>2</v>
      </c>
      <c r="AH81" s="462"/>
      <c r="AI81" s="462"/>
      <c r="AJ81" s="133">
        <f t="shared" si="38"/>
        <v>0.875</v>
      </c>
      <c r="AK81" s="121" t="str">
        <f t="shared" si="36"/>
        <v>Efectivo</v>
      </c>
      <c r="AL81" s="481"/>
      <c r="AM81" s="481"/>
      <c r="AN81" s="481"/>
      <c r="AO81" s="481"/>
      <c r="AQ81" s="471"/>
      <c r="AR81" s="470"/>
      <c r="AS81" s="471"/>
      <c r="AT81" s="451"/>
      <c r="AU81" s="451"/>
      <c r="AV81" s="452"/>
      <c r="AW81" s="451"/>
      <c r="AX81" s="451"/>
      <c r="AZ81" s="464"/>
      <c r="BA81" s="464"/>
      <c r="BB81" s="464"/>
      <c r="BC81" s="433"/>
      <c r="BD81" s="433"/>
      <c r="BE81" s="433"/>
    </row>
    <row r="82" spans="2:57" ht="30.75" customHeight="1">
      <c r="B82" s="477"/>
      <c r="C82" s="482"/>
      <c r="D82" s="460"/>
      <c r="E82" s="483"/>
      <c r="F82" s="460"/>
      <c r="G82" s="460"/>
      <c r="H82" s="460"/>
      <c r="I82" s="460"/>
      <c r="J82" s="122" t="s">
        <v>284</v>
      </c>
      <c r="K82" s="108" t="s">
        <v>286</v>
      </c>
      <c r="M82" s="462"/>
      <c r="N82" s="462"/>
      <c r="O82" s="462"/>
      <c r="P82" s="462"/>
      <c r="Q82" s="462"/>
      <c r="R82" s="462"/>
      <c r="S82" s="463"/>
      <c r="U82" s="122" t="str">
        <f t="shared" si="37"/>
        <v>Trazabilidad del procedimiento administrativo.</v>
      </c>
      <c r="V82" s="312" t="s">
        <v>109</v>
      </c>
      <c r="W82" s="129" t="s">
        <v>127</v>
      </c>
      <c r="X82" s="448">
        <v>2</v>
      </c>
      <c r="Y82" s="449"/>
      <c r="Z82" s="450"/>
      <c r="AA82" s="448">
        <v>1</v>
      </c>
      <c r="AB82" s="449"/>
      <c r="AC82" s="450"/>
      <c r="AD82" s="448">
        <v>2</v>
      </c>
      <c r="AE82" s="449"/>
      <c r="AF82" s="450"/>
      <c r="AG82" s="448">
        <v>2</v>
      </c>
      <c r="AH82" s="449"/>
      <c r="AI82" s="450"/>
      <c r="AJ82" s="130">
        <f t="shared" si="38"/>
        <v>0.875</v>
      </c>
      <c r="AK82" s="130" t="str">
        <f t="shared" si="36"/>
        <v>Efectivo</v>
      </c>
      <c r="AL82" s="130">
        <f>AVERAGE(AJ82)</f>
        <v>0.875</v>
      </c>
      <c r="AM82" s="130" t="str">
        <f>IF(AND(AL82&gt;=0%,AL82&lt;40%),"0% ",IF(AND(AL82&gt;=41%,AL82&lt;60%),"20%",IF(AND(AL82&gt;=61%,AL82&lt;80%),"40%",IF(AND(AL82&gt;=81%,AL82&lt;90%),"60%", IF(AND(AL82&gt;=91%,AL82&lt;=100%),"80","0%")))))</f>
        <v>60%</v>
      </c>
      <c r="AN82" s="130">
        <v>0.88</v>
      </c>
      <c r="AO82" s="130" t="str">
        <f>IF(AND(AN82&gt;=0%,AN82&lt;40%),"0% ",IF(AND(AN82&gt;=41%,AN82&lt;60%),"20%",IF(AND(AN82&gt;=61%,AN82&lt;80%),"40%",IF(AND(AN82&gt;=81%,AN82&lt;90%),"60%", IF(AND(AN82&gt;=91%,AN82&lt;=100%),"80","0%")))))</f>
        <v>60%</v>
      </c>
      <c r="AQ82" s="471"/>
      <c r="AR82" s="470"/>
      <c r="AS82" s="471"/>
      <c r="AT82" s="451"/>
      <c r="AU82" s="451"/>
      <c r="AV82" s="452"/>
      <c r="AW82" s="451"/>
      <c r="AX82" s="451"/>
      <c r="AZ82" s="455"/>
      <c r="BA82" s="455"/>
      <c r="BB82" s="455"/>
      <c r="BC82" s="433"/>
      <c r="BD82" s="433"/>
      <c r="BE82" s="433"/>
    </row>
    <row r="83" spans="2:57" ht="40.5" customHeight="1">
      <c r="B83" s="477"/>
      <c r="C83" s="132" t="s">
        <v>293</v>
      </c>
      <c r="D83" s="123" t="s">
        <v>119</v>
      </c>
      <c r="E83" s="124"/>
      <c r="F83" s="123"/>
      <c r="G83" s="123"/>
      <c r="H83" s="316"/>
      <c r="I83" s="316"/>
      <c r="J83" s="122" t="s">
        <v>294</v>
      </c>
      <c r="K83" s="122" t="s">
        <v>295</v>
      </c>
      <c r="M83" s="312">
        <v>4</v>
      </c>
      <c r="N83" s="129" t="str">
        <f>IF(M83=5,"Esperada",IF(M83=4,"Alta",IF(M83=3,"Media",IF(M83=2,"Baja",IF(M83=1,"Remota","0")))))</f>
        <v>Alta</v>
      </c>
      <c r="O83" s="129">
        <v>3</v>
      </c>
      <c r="P83" s="312" t="str">
        <f>IF(O83=5,"Significativo",IF(O83=4,"Alto",IF(O83=3,"Medio",IF(O83=2,"Bajo",IF(O83=1,"No Significativo","0")))))</f>
        <v>Medio</v>
      </c>
      <c r="Q83" s="312" t="s">
        <v>45</v>
      </c>
      <c r="R83" s="312">
        <f>O83*M83</f>
        <v>12</v>
      </c>
      <c r="S83" s="318" t="str">
        <f>IF(R83=1,"Bajo",IF(R83=2,"Bajo",IF(R83=3,"Bajo",IF(R83=4,"Bajo",IF(R83=5,"Medio",IF(R83=6,"Medio",IF(R83=8,"Medio",IF(R83=9,"Medio",IF(R83=10,"Medio",IF(R83=12,"Medio",IF(R83=15,"Alto",IF(R83=16,"Alto",IF(R83=20,"Alto",IF(R83=25,"Alto","0"))))))))))))))</f>
        <v>Medio</v>
      </c>
      <c r="T83" s="57"/>
      <c r="U83" s="47" t="str">
        <f>+K83</f>
        <v>Envío a control de energía para revisión en terreno de usuarios solicitantes que no cumplen requisitos.</v>
      </c>
      <c r="V83" s="312" t="s">
        <v>109</v>
      </c>
      <c r="W83" s="129" t="s">
        <v>126</v>
      </c>
      <c r="X83" s="448">
        <v>2</v>
      </c>
      <c r="Y83" s="449"/>
      <c r="Z83" s="450"/>
      <c r="AA83" s="448">
        <v>1</v>
      </c>
      <c r="AB83" s="449"/>
      <c r="AC83" s="450"/>
      <c r="AD83" s="448">
        <v>1</v>
      </c>
      <c r="AE83" s="449"/>
      <c r="AF83" s="450"/>
      <c r="AG83" s="448">
        <v>2</v>
      </c>
      <c r="AH83" s="449"/>
      <c r="AI83" s="450"/>
      <c r="AJ83" s="130">
        <f t="shared" si="38"/>
        <v>0.75</v>
      </c>
      <c r="AK83" s="130" t="str">
        <f t="shared" ref="AK83:AK114" si="39">IF(AND(AJ83&gt;=0%,AJ83&lt;40%),"No Efectivo",IF(AND(AJ83&gt;=41%,AJ83&lt;60%),"Poco Efectivo",IF(AND(AJ83&gt;=61%,AJ83&lt;80%),"Medianamente Efectivo",IF(AND(AJ83&gt;=81%,AJ83&lt;90%),"Efectivo", IF(AND(AJ83&gt;=91%,AJ83&lt;=100%),"Altamente Efectivo")))))</f>
        <v>Medianamente Efectivo</v>
      </c>
      <c r="AL83" s="130">
        <f>AVERAGE(AJ83)</f>
        <v>0.75</v>
      </c>
      <c r="AM83" s="130" t="str">
        <f>IF(AND(AL83&gt;=0%,AL83&lt;40%),"0% ",IF(AND(AL83&gt;=41%,AL83&lt;60%),"20%",IF(AND(AL83&gt;=61%,AL83&lt;80%),"40%",IF(AND(AL83&gt;=81%,AL83&lt;90%),"60%", IF(AND(AL83&gt;=91%,AL83&lt;=100%),"80","0%")))))</f>
        <v>40%</v>
      </c>
      <c r="AN83" s="130">
        <v>0.88</v>
      </c>
      <c r="AO83" s="130" t="str">
        <f>IF(AND(AN83&gt;=0%,AN83&lt;40%),"0% ",IF(AND(AN83&gt;=41%,AN83&lt;60%),"20%",IF(AND(AN83&gt;=61%,AN83&lt;80%),"40%",IF(AND(AN83&gt;=81%,AN83&lt;90%),"60%", IF(AND(AN83&gt;=91%,AN83&lt;=100%),"80","0%")))))</f>
        <v>60%</v>
      </c>
      <c r="AP83" s="57"/>
      <c r="AQ83" s="126">
        <f>M83-(M83*AL83)</f>
        <v>1</v>
      </c>
      <c r="AR83" s="126" t="str">
        <f>IF(AQ83=5,"Esperada",IF(AQ83=4,"Alta",IF(AQ83=3,"Media",IF(AQ83=2,"Baja",IF(AQ83=1,"Remota","Remota")))))</f>
        <v>Remota</v>
      </c>
      <c r="AS83" s="125">
        <f>O83-(O83*AO83)</f>
        <v>1.2000000000000002</v>
      </c>
      <c r="AT83" s="127" t="str">
        <f>IF(AS83=5,"Significativo",IF(AS83=4,"Alto",IF(AS83=3,"Medio",IF(AS83=2,"Bajo",IF(AS83=1,"No Significativo","No Significativo")))))</f>
        <v>No Significativo</v>
      </c>
      <c r="AU83" s="127" t="str">
        <f>Q83</f>
        <v>Legal y Regulatoria</v>
      </c>
      <c r="AV83" s="128">
        <f>AQ83*AS83</f>
        <v>1.2000000000000002</v>
      </c>
      <c r="AW83" s="127" t="str">
        <f>IF(AV83=1,"Bajo",IF(AV83=2,"Bajo",IF(AV83=3,"Bajo",IF(AV83=4,"Bajo",IF(AV83=5,"Medio",IF(AV83=6,"Medio",IF(AV83=8,"Medio",IF(AV83=9,"Medio",IF(AV83=10,"Medio",IF(AV83=12,"Medio",IF(AV83=15,"Alto",IF(AV83=16,"Alto",IF(AV83=20,"Alto",IF(AV83=25,"Alto","Bajo"))))))))))))))</f>
        <v>Bajo</v>
      </c>
      <c r="AX83" s="131" t="str">
        <f>IF(AV83=1," Aceptar el riesgo. No determinar acciones.",IF(AV83=2," Aceptar el riesgo. No determinar acciones.",IF(AV83=3," Aceptar el riesgo. No determinar acciones.",IF(AV83=4," Aceptar el riesgo. No determinar acciones.",IF(AV83=5," Evaluar a juicio de experto la nececidad de deterrminar acciones para prevenir su ocurrencia",IF(AV83=6," Evaluar a juicio de experto la nececidad de deterrminar acciones para prevenir su ocurrencia",IF(AV83=8," Evaluar a juicio de experto la nececidad de deterrminar acciones para prevenir su ocurrencia",IF(AV83=9," Evaluar a juicio de experto la nececidad de deterrminar acciones para prevenir su ocurrencia",IF(AV83=10," Evaluar a juicio de experto la nececidad de deterrminar acciones para prevenir su ocurrencia",IF(AV83=12," Evaluar a juicio de experto la nececidad de deterrminar acciones para prevenir su ocurrencia",IF(AV83=15," Deterrminar acciones para prevenir su ocurrencia, compartirla o eliminarla.",IF(AV83=16," Deterrminar acciones para prevenir su ocurrencia, compartirla o eliminarla.",IF(AV83=20," Deterrminar acciones para prevenir su ocurrencia, compartirla o eliminarla.",IF(AV83=25," Deterrminar acciones para prevenir su ocurrencia, compartirla o eliminarla."," Aceptar el riesgo. No determinar acciones."))))))))))))))</f>
        <v xml:space="preserve"> Aceptar el riesgo. No determinar acciones.</v>
      </c>
      <c r="AY83" s="59"/>
      <c r="AZ83" s="122"/>
      <c r="BA83" s="122"/>
      <c r="BB83" s="7"/>
      <c r="BC83" s="443"/>
      <c r="BD83" s="444"/>
      <c r="BE83" s="445"/>
    </row>
    <row r="84" spans="2:57" ht="32.25" customHeight="1">
      <c r="B84" s="477"/>
      <c r="C84" s="461" t="s">
        <v>296</v>
      </c>
      <c r="D84" s="460" t="s">
        <v>119</v>
      </c>
      <c r="E84" s="483" t="s">
        <v>119</v>
      </c>
      <c r="F84" s="460"/>
      <c r="G84" s="460"/>
      <c r="H84" s="460"/>
      <c r="I84" s="460"/>
      <c r="J84" s="134" t="s">
        <v>219</v>
      </c>
      <c r="K84" s="132" t="s">
        <v>108</v>
      </c>
      <c r="M84" s="462">
        <v>3</v>
      </c>
      <c r="N84" s="462" t="str">
        <f>IF(M84=5,"Esperada",IF(M84=4,"Alta",IF(M84=3,"Media",IF(M84=2,"Baja",IF(M84=1,"Remota","0")))))</f>
        <v>Media</v>
      </c>
      <c r="O84" s="462">
        <v>4</v>
      </c>
      <c r="P84" s="462" t="str">
        <f>IF(O84=5,"Significativo",IF(O84=4,"Alto",IF(O84=3,"Medio",IF(O84=2,"Bajo",IF(O84=1,"No Significativo","0")))))</f>
        <v>Alto</v>
      </c>
      <c r="Q84" s="462" t="s">
        <v>92</v>
      </c>
      <c r="R84" s="462">
        <f>O84*M84</f>
        <v>12</v>
      </c>
      <c r="S84" s="463" t="str">
        <f>IF(R84=1,"Bajo",IF(R84=2,"Bajo",IF(R84=3,"Bajo",IF(R84=4,"Bajo",IF(R84=5,"Medio",IF(R84=6,"Medio",IF(R84=8,"Medio",IF(R84=9,"Medio",IF(R84=10,"Medio",IF(R84=12,"Medio",IF(R84=15,"Alto",IF(R84=16,"Alto",IF(R84=20,"Alto",IF(R84=25,"Alto","0"))))))))))))))</f>
        <v>Medio</v>
      </c>
      <c r="U84" s="132" t="str">
        <f>+K84</f>
        <v>Auditorias de control interno</v>
      </c>
      <c r="V84" s="312" t="s">
        <v>109</v>
      </c>
      <c r="W84" s="129" t="s">
        <v>110</v>
      </c>
      <c r="X84" s="462">
        <v>2</v>
      </c>
      <c r="Y84" s="462"/>
      <c r="Z84" s="462"/>
      <c r="AA84" s="462">
        <v>1</v>
      </c>
      <c r="AB84" s="462"/>
      <c r="AC84" s="462"/>
      <c r="AD84" s="462">
        <v>2</v>
      </c>
      <c r="AE84" s="462"/>
      <c r="AF84" s="462"/>
      <c r="AG84" s="462">
        <v>2</v>
      </c>
      <c r="AH84" s="462"/>
      <c r="AI84" s="462"/>
      <c r="AJ84" s="133">
        <f t="shared" si="38"/>
        <v>0.875</v>
      </c>
      <c r="AK84" s="121" t="str">
        <f t="shared" si="39"/>
        <v>Efectivo</v>
      </c>
      <c r="AL84" s="481">
        <f>AVERAGE(AJ84:AJ85)</f>
        <v>0.875</v>
      </c>
      <c r="AM84" s="481" t="str">
        <f>IF(AND(AL84&gt;=0%,AL84&lt;40%),"0% ",IF(AND(AL84&gt;=41%,AL84&lt;60%),"20%",IF(AND(AL84&gt;=61%,AL84&lt;80%),"40%",IF(AND(AL84&gt;=81%,AL84&lt;90%),"60%", IF(AND(AL84&gt;=91%,AL84&lt;=100%),"80","0%")))))</f>
        <v>60%</v>
      </c>
      <c r="AN84" s="481">
        <v>0.88</v>
      </c>
      <c r="AO84" s="481" t="str">
        <f>IF(AND(AN84&gt;=0%,AN84&lt;40%),"0% ",IF(AND(AN84&gt;=41%,AN84&lt;60%),"20%",IF(AND(AN84&gt;=61%,AN84&lt;80%),"40%",IF(AND(AN84&gt;=81%,AN84&lt;90%),"60%", IF(AND(AN84&gt;=91%,AN84&lt;=100%),"80","0%")))))</f>
        <v>60%</v>
      </c>
      <c r="AQ84" s="471">
        <f>M84-(M84*AL84:AL85)</f>
        <v>0.375</v>
      </c>
      <c r="AR84" s="470" t="str">
        <f>IF(AQ84=5,"Esperada",IF(AQ84=4,"Alta",IF(AQ84=3,"Media",IF(AQ84=2,"Baja",IF(AQ84=1,"Remota","Remota")))))</f>
        <v>Remota</v>
      </c>
      <c r="AS84" s="471">
        <f>O84-(O84*AO84:AO85)</f>
        <v>1.6</v>
      </c>
      <c r="AT84" s="451" t="str">
        <f>IF(AS84=5,"Significativo",IF(AS84=4,"Alto",IF(AS84=3,"Medio",IF(AS84=2,"Bajo",IF(AS84=1,"No Significativo","No Significativo")))))</f>
        <v>No Significativo</v>
      </c>
      <c r="AU84" s="451" t="str">
        <f>Q84</f>
        <v>Operacional</v>
      </c>
      <c r="AV84" s="452">
        <f>AQ84*AS84</f>
        <v>0.60000000000000009</v>
      </c>
      <c r="AW84" s="451" t="str">
        <f>IF(AV84=1,"Bajo",IF(AV84=2,"Bajo",IF(AV84=3,"Bajo",IF(AV84=4,"Bajo",IF(AV84=5,"Medio",IF(AV84=6,"Medio",IF(AV84=8,"Medio",IF(AV84=9,"Medio",IF(AV84=10,"Medio",IF(AV84=12,"Medio",IF(AV84=15,"Alto",IF(AV84=16,"Alto",IF(AV84=20,"Alto",IF(AV84=25,"Alto","Bajo"))))))))))))))</f>
        <v>Bajo</v>
      </c>
      <c r="AX84" s="453" t="str">
        <f>IF(AV84=1," Aceptar el riesgo. No determinar acciones.",IF(AV84=2," Aceptar el riesgo. No determinar acciones.",IF(AV84=3," Aceptar el riesgo. No determinar acciones.",IF(AV84=4," Aceptar el riesgo. No determinar acciones.",IF(AV84=5," Evaluar a juicio de experto la nececidad de deterrminar acciones para prevenir su ocurrencia",IF(AV84=6," Evaluar a juicio de experto la nececidad de deterrminar acciones para prevenir su ocurrencia",IF(AV84=8," Evaluar a juicio de experto la nececidad de deterrminar acciones para prevenir su ocurrencia",IF(AV84=9," Evaluar a juicio de experto la nececidad de deterrminar acciones para prevenir su ocurrencia",IF(AV84=10," Evaluar a juicio de experto la nececidad de deterrminar acciones para prevenir su ocurrencia",IF(AV84=12," Evaluar a juicio de experto la nececidad de deterrminar acciones para prevenir su ocurrencia",IF(AV84=15," Deterrminar acciones para prevenir su ocurrencia, compartirla o eliminarla.",IF(AV84=16," Deterrminar acciones para prevenir su ocurrencia, compartirla o eliminarla.",IF(AV84=20," Deterrminar acciones para prevenir su ocurrencia, compartirla o eliminarla.",IF(AV84=25," Deterrminar acciones para prevenir su ocurrencia, compartirla o eliminarla."," Aceptar el riesgo. No determinar acciones."))))))))))))))</f>
        <v xml:space="preserve"> Aceptar el riesgo. No determinar acciones.</v>
      </c>
      <c r="AZ84" s="454"/>
      <c r="BA84" s="456"/>
      <c r="BB84" s="458"/>
      <c r="BC84" s="434"/>
      <c r="BD84" s="438"/>
      <c r="BE84" s="435"/>
    </row>
    <row r="85" spans="2:57" ht="32.25" customHeight="1">
      <c r="B85" s="477"/>
      <c r="C85" s="461"/>
      <c r="D85" s="460"/>
      <c r="E85" s="483"/>
      <c r="F85" s="460"/>
      <c r="G85" s="460"/>
      <c r="H85" s="460"/>
      <c r="I85" s="460"/>
      <c r="J85" s="108" t="s">
        <v>207</v>
      </c>
      <c r="K85" s="132" t="s">
        <v>249</v>
      </c>
      <c r="M85" s="462"/>
      <c r="N85" s="462"/>
      <c r="O85" s="462"/>
      <c r="P85" s="462"/>
      <c r="Q85" s="462"/>
      <c r="R85" s="462"/>
      <c r="S85" s="463"/>
      <c r="U85" s="132" t="str">
        <f>+K85</f>
        <v>Seguimiento mediante la matriz de requisitos legales</v>
      </c>
      <c r="V85" s="312" t="s">
        <v>120</v>
      </c>
      <c r="W85" s="129" t="s">
        <v>121</v>
      </c>
      <c r="X85" s="462">
        <v>2</v>
      </c>
      <c r="Y85" s="462"/>
      <c r="Z85" s="462"/>
      <c r="AA85" s="462">
        <v>1</v>
      </c>
      <c r="AB85" s="462"/>
      <c r="AC85" s="462"/>
      <c r="AD85" s="462">
        <v>2</v>
      </c>
      <c r="AE85" s="462"/>
      <c r="AF85" s="462"/>
      <c r="AG85" s="462">
        <v>2</v>
      </c>
      <c r="AH85" s="462"/>
      <c r="AI85" s="462"/>
      <c r="AJ85" s="133">
        <f t="shared" si="38"/>
        <v>0.875</v>
      </c>
      <c r="AK85" s="121" t="str">
        <f t="shared" si="39"/>
        <v>Efectivo</v>
      </c>
      <c r="AL85" s="481"/>
      <c r="AM85" s="481"/>
      <c r="AN85" s="481"/>
      <c r="AO85" s="481"/>
      <c r="AQ85" s="471"/>
      <c r="AR85" s="470"/>
      <c r="AS85" s="471"/>
      <c r="AT85" s="451"/>
      <c r="AU85" s="451"/>
      <c r="AV85" s="452"/>
      <c r="AW85" s="451"/>
      <c r="AX85" s="453"/>
      <c r="AZ85" s="455"/>
      <c r="BA85" s="457"/>
      <c r="BB85" s="459"/>
      <c r="BC85" s="436"/>
      <c r="BD85" s="442"/>
      <c r="BE85" s="437"/>
    </row>
    <row r="86" spans="2:57" ht="30.75" customHeight="1">
      <c r="B86" s="477"/>
      <c r="C86" s="482" t="s">
        <v>297</v>
      </c>
      <c r="D86" s="460" t="s">
        <v>119</v>
      </c>
      <c r="E86" s="483"/>
      <c r="F86" s="460"/>
      <c r="G86" s="460"/>
      <c r="H86" s="460"/>
      <c r="I86" s="460"/>
      <c r="J86" s="149" t="s">
        <v>300</v>
      </c>
      <c r="K86" s="149" t="s">
        <v>301</v>
      </c>
      <c r="M86" s="462">
        <v>4</v>
      </c>
      <c r="N86" s="462" t="str">
        <f>IF(M86=5,"Esperada",IF(M86=4,"Alta",IF(M86=3,"Media",IF(M86=2,"Baja",IF(M86=1,"Remota","0")))))</f>
        <v>Alta</v>
      </c>
      <c r="O86" s="462">
        <v>5</v>
      </c>
      <c r="P86" s="462" t="str">
        <f>IF(O86=5,"Significativo",IF(O86=4,"Alto",IF(O86=3,"Medio",IF(O86=2,"Bajo",IF(O86=1,"No Significativo","0")))))</f>
        <v>Significativo</v>
      </c>
      <c r="Q86" s="462" t="s">
        <v>47</v>
      </c>
      <c r="R86" s="462">
        <f>O86*M86</f>
        <v>20</v>
      </c>
      <c r="S86" s="463" t="str">
        <f>IF(R86=1,"Bajo",IF(R86=2,"Bajo",IF(R86=3,"Bajo",IF(R86=4,"Bajo",IF(R86=5,"Medio",IF(R86=6,"Medio",IF(R86=8,"Medio",IF(R86=9,"Medio",IF(R86=10,"Medio",IF(R86=12,"Medio",IF(R86=15,"Alto",IF(R86=16,"Alto",IF(R86=20,"Alto",IF(R86=25,"Alto","0"))))))))))))))</f>
        <v>Alto</v>
      </c>
      <c r="U86" s="149" t="str">
        <f>+K86</f>
        <v>Plan de formacion: Capacitaciones y/o entrenamientos al personal en atencion al cliente.</v>
      </c>
      <c r="V86" s="312" t="s">
        <v>109</v>
      </c>
      <c r="W86" s="147" t="s">
        <v>136</v>
      </c>
      <c r="X86" s="462">
        <v>2</v>
      </c>
      <c r="Y86" s="462"/>
      <c r="Z86" s="462"/>
      <c r="AA86" s="462">
        <v>1</v>
      </c>
      <c r="AB86" s="462"/>
      <c r="AC86" s="462"/>
      <c r="AD86" s="462">
        <v>1</v>
      </c>
      <c r="AE86" s="462"/>
      <c r="AF86" s="462"/>
      <c r="AG86" s="462">
        <v>2</v>
      </c>
      <c r="AH86" s="462"/>
      <c r="AI86" s="462"/>
      <c r="AJ86" s="152">
        <f t="shared" si="38"/>
        <v>0.75</v>
      </c>
      <c r="AK86" s="150" t="str">
        <f t="shared" si="39"/>
        <v>Medianamente Efectivo</v>
      </c>
      <c r="AL86" s="481">
        <f>AVERAGE(AJ86:AJ87)</f>
        <v>0.8125</v>
      </c>
      <c r="AM86" s="481" t="str">
        <f>IF(AND(AL86&gt;=0%,AL86&lt;40%),"0% ",IF(AND(AL86&gt;=41%,AL86&lt;60%),"20%",IF(AND(AL86&gt;=61%,AL86&lt;80%),"40%",IF(AND(AL86&gt;=81%,AL86&lt;90%),"60%", IF(AND(AL86&gt;=91%,AL86&lt;=100%),"80","0%")))))</f>
        <v>60%</v>
      </c>
      <c r="AN86" s="481">
        <v>0.88</v>
      </c>
      <c r="AO86" s="481" t="str">
        <f>IF(AND(AN86&gt;=0%,AN86&lt;40%),"0% ",IF(AND(AN86&gt;=41%,AN86&lt;60%),"20%",IF(AND(AN86&gt;=61%,AN86&lt;80%),"40%",IF(AND(AN86&gt;=81%,AN86&lt;90%),"60%", IF(AND(AN86&gt;=91%,AN86&lt;=100%),"80","0%")))))</f>
        <v>60%</v>
      </c>
      <c r="AQ86" s="471">
        <f>M86-(M86*AL86:AL87)</f>
        <v>0.75</v>
      </c>
      <c r="AR86" s="470" t="str">
        <f>IF(AQ86=5,"Esperada",IF(AQ86=4,"Alta",IF(AQ86=3,"Media",IF(AQ86=2,"Baja",IF(AQ86=1,"Remota","Remota")))))</f>
        <v>Remota</v>
      </c>
      <c r="AS86" s="471">
        <f>O86-(O86*AO86:AO87)</f>
        <v>2</v>
      </c>
      <c r="AT86" s="451" t="str">
        <f>IF(AS86=5,"Significativo",IF(AS86=4,"Alto",IF(AS86=3,"Medio",IF(AS86=2,"Bajo",IF(AS86=1,"No Significativo","No Significativo")))))</f>
        <v>Bajo</v>
      </c>
      <c r="AU86" s="451" t="str">
        <f>Q86</f>
        <v>Reputacional</v>
      </c>
      <c r="AV86" s="452">
        <f>AQ86*AS86</f>
        <v>1.5</v>
      </c>
      <c r="AW86" s="451" t="str">
        <f>IF(AV86=1,"Bajo",IF(AV86=2,"Bajo",IF(AV86=3,"Bajo",IF(AV86=4,"Bajo",IF(AV86=5,"Medio",IF(AV86=6,"Medio",IF(AV86=8,"Medio",IF(AV86=9,"Medio",IF(AV86=10,"Medio",IF(AV86=12,"Medio",IF(AV86=15,"Alto",IF(AV86=16,"Alto",IF(AV86=20,"Alto",IF(AV86=25,"Alto","Bajo"))))))))))))))</f>
        <v>Bajo</v>
      </c>
      <c r="AX86" s="453" t="str">
        <f>IF(AV86=1," Aceptar el riesgo. No determinar acciones.",IF(AV86=2," Aceptar el riesgo. No determinar acciones.",IF(AV86=3," Aceptar el riesgo. No determinar acciones.",IF(AV86=4," Aceptar el riesgo. No determinar acciones.",IF(AV86=5," Evaluar a juicio de experto la nececidad de deterrminar acciones para prevenir su ocurrencia",IF(AV86=6," Evaluar a juicio de experto la nececidad de deterrminar acciones para prevenir su ocurrencia",IF(AV86=8," Evaluar a juicio de experto la nececidad de deterrminar acciones para prevenir su ocurrencia",IF(AV86=9," Evaluar a juicio de experto la nececidad de deterrminar acciones para prevenir su ocurrencia",IF(AV86=10," Evaluar a juicio de experto la nececidad de deterrminar acciones para prevenir su ocurrencia",IF(AV86=12," Evaluar a juicio de experto la nececidad de deterrminar acciones para prevenir su ocurrencia",IF(AV86=15," Deterrminar acciones para prevenir su ocurrencia, compartirla o eliminarla.",IF(AV86=16," Deterrminar acciones para prevenir su ocurrencia, compartirla o eliminarla.",IF(AV86=20," Deterrminar acciones para prevenir su ocurrencia, compartirla o eliminarla.",IF(AV86=25," Deterrminar acciones para prevenir su ocurrencia, compartirla o eliminarla."," Aceptar el riesgo. No determinar acciones."))))))))))))))</f>
        <v xml:space="preserve"> Aceptar el riesgo. No determinar acciones.</v>
      </c>
      <c r="AZ86" s="454"/>
      <c r="BA86" s="456"/>
      <c r="BB86" s="458"/>
      <c r="BC86" s="434"/>
      <c r="BD86" s="438"/>
      <c r="BE86" s="435"/>
    </row>
    <row r="87" spans="2:57" ht="30.75" customHeight="1">
      <c r="B87" s="477"/>
      <c r="C87" s="482"/>
      <c r="D87" s="460"/>
      <c r="E87" s="483"/>
      <c r="F87" s="460"/>
      <c r="G87" s="460"/>
      <c r="H87" s="460"/>
      <c r="I87" s="460"/>
      <c r="J87" s="149" t="s">
        <v>299</v>
      </c>
      <c r="K87" s="144" t="s">
        <v>302</v>
      </c>
      <c r="M87" s="462"/>
      <c r="N87" s="462"/>
      <c r="O87" s="462"/>
      <c r="P87" s="462"/>
      <c r="Q87" s="462"/>
      <c r="R87" s="462"/>
      <c r="S87" s="463"/>
      <c r="U87" s="149" t="str">
        <f t="shared" si="37"/>
        <v>Aplicación del procedimiento de atencion al cliente.</v>
      </c>
      <c r="V87" s="312" t="s">
        <v>120</v>
      </c>
      <c r="W87" s="147" t="s">
        <v>127</v>
      </c>
      <c r="X87" s="462">
        <v>2</v>
      </c>
      <c r="Y87" s="462"/>
      <c r="Z87" s="462"/>
      <c r="AA87" s="462">
        <v>1</v>
      </c>
      <c r="AB87" s="462"/>
      <c r="AC87" s="462"/>
      <c r="AD87" s="462">
        <v>2</v>
      </c>
      <c r="AE87" s="462"/>
      <c r="AF87" s="462"/>
      <c r="AG87" s="462">
        <v>2</v>
      </c>
      <c r="AH87" s="462"/>
      <c r="AI87" s="462"/>
      <c r="AJ87" s="152">
        <f t="shared" si="38"/>
        <v>0.875</v>
      </c>
      <c r="AK87" s="150" t="str">
        <f t="shared" si="39"/>
        <v>Efectivo</v>
      </c>
      <c r="AL87" s="481"/>
      <c r="AM87" s="481"/>
      <c r="AN87" s="481"/>
      <c r="AO87" s="481"/>
      <c r="AQ87" s="471"/>
      <c r="AR87" s="470"/>
      <c r="AS87" s="471"/>
      <c r="AT87" s="451"/>
      <c r="AU87" s="451"/>
      <c r="AV87" s="452"/>
      <c r="AW87" s="451"/>
      <c r="AX87" s="453"/>
      <c r="AZ87" s="455"/>
      <c r="BA87" s="457"/>
      <c r="BB87" s="459"/>
      <c r="BC87" s="436"/>
      <c r="BD87" s="442"/>
      <c r="BE87" s="437"/>
    </row>
    <row r="88" spans="2:57" ht="27.75" customHeight="1">
      <c r="B88" s="477"/>
      <c r="C88" s="482" t="s">
        <v>303</v>
      </c>
      <c r="D88" s="460" t="s">
        <v>119</v>
      </c>
      <c r="E88" s="483"/>
      <c r="F88" s="460"/>
      <c r="G88" s="460"/>
      <c r="H88" s="460"/>
      <c r="I88" s="460"/>
      <c r="J88" s="144" t="s">
        <v>304</v>
      </c>
      <c r="K88" s="144" t="s">
        <v>302</v>
      </c>
      <c r="M88" s="462">
        <v>4</v>
      </c>
      <c r="N88" s="462" t="str">
        <f>IF(M88=5,"Esperada",IF(M88=4,"Alta",IF(M88=3,"Media",IF(M88=2,"Baja",IF(M88=1,"Remota","0")))))</f>
        <v>Alta</v>
      </c>
      <c r="O88" s="462">
        <v>5</v>
      </c>
      <c r="P88" s="462" t="str">
        <f>IF(O88=5,"Significativo",IF(O88=4,"Alto",IF(O88=3,"Medio",IF(O88=2,"Bajo",IF(O88=1,"No Significativo","0")))))</f>
        <v>Significativo</v>
      </c>
      <c r="Q88" s="462" t="s">
        <v>47</v>
      </c>
      <c r="R88" s="462">
        <f>O88*M88</f>
        <v>20</v>
      </c>
      <c r="S88" s="463" t="str">
        <f>IF(R88=1,"Bajo",IF(R88=2,"Bajo",IF(R88=3,"Bajo",IF(R88=4,"Bajo",IF(R88=5,"Medio",IF(R88=6,"Medio",IF(R88=8,"Medio",IF(R88=9,"Medio",IF(R88=10,"Medio",IF(R88=12,"Medio",IF(R88=15,"Alto",IF(R88=16,"Alto",IF(R88=20,"Alto",IF(R88=25,"Alto","0"))))))))))))))</f>
        <v>Alto</v>
      </c>
      <c r="U88" s="149" t="str">
        <f t="shared" si="37"/>
        <v>Aplicación del procedimiento de atencion al cliente.</v>
      </c>
      <c r="V88" s="312" t="s">
        <v>120</v>
      </c>
      <c r="W88" s="147" t="s">
        <v>127</v>
      </c>
      <c r="X88" s="462">
        <v>2</v>
      </c>
      <c r="Y88" s="462"/>
      <c r="Z88" s="462"/>
      <c r="AA88" s="462">
        <v>1</v>
      </c>
      <c r="AB88" s="462"/>
      <c r="AC88" s="462"/>
      <c r="AD88" s="462">
        <v>2</v>
      </c>
      <c r="AE88" s="462"/>
      <c r="AF88" s="462"/>
      <c r="AG88" s="462">
        <v>2</v>
      </c>
      <c r="AH88" s="462"/>
      <c r="AI88" s="462"/>
      <c r="AJ88" s="152">
        <f t="shared" si="38"/>
        <v>0.875</v>
      </c>
      <c r="AK88" s="150" t="str">
        <f t="shared" si="39"/>
        <v>Efectivo</v>
      </c>
      <c r="AL88" s="481">
        <f>AVERAGE(AJ88:AJ90)</f>
        <v>0.875</v>
      </c>
      <c r="AM88" s="481" t="str">
        <f>IF(AND(AL88&gt;=0%,AL88&lt;40%),"0% ",IF(AND(AL88&gt;=41%,AL88&lt;60%),"20%",IF(AND(AL88&gt;=61%,AL88&lt;80%),"40%",IF(AND(AL88&gt;=81%,AL88&lt;90%),"60%", IF(AND(AL88&gt;=91%,AL88&lt;=100%),"80","0%")))))</f>
        <v>60%</v>
      </c>
      <c r="AN88" s="481">
        <f>AVERAGE(AJ90)</f>
        <v>0.875</v>
      </c>
      <c r="AO88" s="481" t="str">
        <f>IF(AND(AN88&gt;=0%,AN88&lt;40%),"0% ",IF(AND(AN88&gt;=41%,AN88&lt;60%),"20%",IF(AND(AN88&gt;=61%,AN88&lt;80%),"40%",IF(AND(AN88&gt;=81%,AN88&lt;90%),"60%", IF(AND(AN88&gt;=91%,AN88&lt;=100%),"80","0%")))))</f>
        <v>60%</v>
      </c>
      <c r="AQ88" s="471">
        <f>M88-(M88*AL88)</f>
        <v>0.5</v>
      </c>
      <c r="AR88" s="470" t="str">
        <f>IF(AQ88=5,"Esperada",IF(AQ88=4,"Alta",IF(AQ88=3,"Media",IF(AQ88=2,"Baja",IF(AQ88=1,"Remota","Remota")))))</f>
        <v>Remota</v>
      </c>
      <c r="AS88" s="471">
        <f>O88-(O88*AO88)</f>
        <v>2</v>
      </c>
      <c r="AT88" s="451" t="str">
        <f>IF(AS88=5,"Significativo",IF(AS88=4,"Alto",IF(AS88=3,"Medio",IF(AS88=2,"Bajo",IF(AS88=1,"No Significativo","No Significativo")))))</f>
        <v>Bajo</v>
      </c>
      <c r="AU88" s="451" t="str">
        <f>Q88</f>
        <v>Reputacional</v>
      </c>
      <c r="AV88" s="452">
        <f>AQ88*AS88</f>
        <v>1</v>
      </c>
      <c r="AW88" s="451" t="str">
        <f>IF(AV88=1,"Bajo",IF(AV88=2,"Bajo",IF(AV88=3,"Bajo",IF(AV88=4,"Bajo",IF(AV88=5,"Medio",IF(AV88=6,"Medio",IF(AV88=8,"Medio",IF(AV88=9,"Medio",IF(AV88=10,"Medio",IF(AV88=12,"Medio",IF(AV88=15,"Alto",IF(AV88=16,"Alto",IF(AV88=20,"Alto",IF(AV88=25,"Alto","Bajo"))))))))))))))</f>
        <v>Bajo</v>
      </c>
      <c r="AX88" s="451" t="str">
        <f>IF(AV88=1," Aceptar el riesgo. No determinar acciones.",IF(AV88=2," Aceptar el riesgo. No determinar acciones.",IF(AV88=3," Aceptar el riesgo. No determinar acciones.",IF(AV88=4," Aceptar el riesgo. No determinar acciones.",IF(AV88=5," Evaluar a juicio de experto la nececidad de deterrminar acciones para prevenir su ocurrencia",IF(AV88=6," Evaluar a juicio de experto la nececidad de deterrminar acciones para prevenir su ocurrencia",IF(AV88=8," Evaluar a juicio de experto la nececidad de deterrminar acciones para prevenir su ocurrencia",IF(AV88=9," Evaluar a juicio de experto la nececidad de deterrminar acciones para prevenir su ocurrencia",IF(AV88=10," Evaluar a juicio de experto la nececidad de deterrminar acciones para prevenir su ocurrencia",IF(AV88=12," Evaluar a juicio de experto la nececidad de deterrminar acciones para prevenir su ocurrencia",IF(AV88=15," Deterrminar acciones para prevenir su ocurrencia, compartirla o eliminarla.",IF(AV88=16," Deterrminar acciones para prevenir su ocurrencia, compartirla o eliminarla.",IF(AV88=20," Deterrminar acciones para prevenir su ocurrencia, compartirla o eliminarla.",IF(AV88=25," Deterrminar acciones para prevenir su ocurrencia, compartirla o eliminarla."," Aceptar el riesgo. No determinar acciones."))))))))))))))</f>
        <v xml:space="preserve"> Aceptar el riesgo. No determinar acciones.</v>
      </c>
      <c r="AZ88" s="454"/>
      <c r="BA88" s="456"/>
      <c r="BB88" s="458"/>
      <c r="BC88" s="434"/>
      <c r="BD88" s="438"/>
      <c r="BE88" s="435"/>
    </row>
    <row r="89" spans="2:57" ht="27.75" customHeight="1">
      <c r="B89" s="477"/>
      <c r="C89" s="482"/>
      <c r="D89" s="460"/>
      <c r="E89" s="483"/>
      <c r="F89" s="460"/>
      <c r="G89" s="460"/>
      <c r="H89" s="460"/>
      <c r="I89" s="460"/>
      <c r="J89" s="149" t="s">
        <v>299</v>
      </c>
      <c r="K89" s="144" t="s">
        <v>302</v>
      </c>
      <c r="M89" s="462"/>
      <c r="N89" s="462"/>
      <c r="O89" s="462"/>
      <c r="P89" s="462"/>
      <c r="Q89" s="462"/>
      <c r="R89" s="462"/>
      <c r="S89" s="463"/>
      <c r="U89" s="149" t="str">
        <f t="shared" si="37"/>
        <v>Aplicación del procedimiento de atencion al cliente.</v>
      </c>
      <c r="V89" s="312" t="s">
        <v>120</v>
      </c>
      <c r="W89" s="147" t="s">
        <v>127</v>
      </c>
      <c r="X89" s="462">
        <v>2</v>
      </c>
      <c r="Y89" s="462"/>
      <c r="Z89" s="462"/>
      <c r="AA89" s="462">
        <v>1</v>
      </c>
      <c r="AB89" s="462"/>
      <c r="AC89" s="462"/>
      <c r="AD89" s="462">
        <v>2</v>
      </c>
      <c r="AE89" s="462"/>
      <c r="AF89" s="462"/>
      <c r="AG89" s="462">
        <v>2</v>
      </c>
      <c r="AH89" s="462"/>
      <c r="AI89" s="462"/>
      <c r="AJ89" s="152">
        <f t="shared" si="38"/>
        <v>0.875</v>
      </c>
      <c r="AK89" s="150" t="str">
        <f t="shared" si="39"/>
        <v>Efectivo</v>
      </c>
      <c r="AL89" s="481"/>
      <c r="AM89" s="481"/>
      <c r="AN89" s="481"/>
      <c r="AO89" s="481"/>
      <c r="AQ89" s="471"/>
      <c r="AR89" s="470"/>
      <c r="AS89" s="471"/>
      <c r="AT89" s="451"/>
      <c r="AU89" s="451"/>
      <c r="AV89" s="452"/>
      <c r="AW89" s="451"/>
      <c r="AX89" s="451"/>
      <c r="AZ89" s="464"/>
      <c r="BA89" s="494"/>
      <c r="BB89" s="492"/>
      <c r="BC89" s="439"/>
      <c r="BD89" s="440"/>
      <c r="BE89" s="441"/>
    </row>
    <row r="90" spans="2:57" ht="34.5" customHeight="1">
      <c r="B90" s="477"/>
      <c r="C90" s="482"/>
      <c r="D90" s="460"/>
      <c r="E90" s="483"/>
      <c r="F90" s="460"/>
      <c r="G90" s="460"/>
      <c r="H90" s="460"/>
      <c r="I90" s="460"/>
      <c r="J90" s="149" t="s">
        <v>300</v>
      </c>
      <c r="K90" s="149" t="s">
        <v>301</v>
      </c>
      <c r="M90" s="462"/>
      <c r="N90" s="462"/>
      <c r="O90" s="462"/>
      <c r="P90" s="462"/>
      <c r="Q90" s="462"/>
      <c r="R90" s="462"/>
      <c r="S90" s="463"/>
      <c r="U90" s="149" t="str">
        <f t="shared" si="37"/>
        <v>Plan de formacion: Capacitaciones y/o entrenamientos al personal en atencion al cliente.</v>
      </c>
      <c r="V90" s="312" t="s">
        <v>109</v>
      </c>
      <c r="W90" s="147" t="s">
        <v>136</v>
      </c>
      <c r="X90" s="462">
        <v>2</v>
      </c>
      <c r="Y90" s="462"/>
      <c r="Z90" s="462"/>
      <c r="AA90" s="462">
        <v>1</v>
      </c>
      <c r="AB90" s="462"/>
      <c r="AC90" s="462"/>
      <c r="AD90" s="462">
        <v>2</v>
      </c>
      <c r="AE90" s="462"/>
      <c r="AF90" s="462"/>
      <c r="AG90" s="462">
        <v>2</v>
      </c>
      <c r="AH90" s="462"/>
      <c r="AI90" s="462"/>
      <c r="AJ90" s="152">
        <f t="shared" si="38"/>
        <v>0.875</v>
      </c>
      <c r="AK90" s="150" t="str">
        <f t="shared" si="39"/>
        <v>Efectivo</v>
      </c>
      <c r="AL90" s="481"/>
      <c r="AM90" s="481"/>
      <c r="AN90" s="481"/>
      <c r="AO90" s="481"/>
      <c r="AQ90" s="471"/>
      <c r="AR90" s="470"/>
      <c r="AS90" s="471"/>
      <c r="AT90" s="451"/>
      <c r="AU90" s="451"/>
      <c r="AV90" s="452"/>
      <c r="AW90" s="451"/>
      <c r="AX90" s="451"/>
      <c r="AZ90" s="455"/>
      <c r="BA90" s="457"/>
      <c r="BB90" s="459"/>
      <c r="BC90" s="436"/>
      <c r="BD90" s="442"/>
      <c r="BE90" s="437"/>
    </row>
    <row r="91" spans="2:57" ht="45.75" customHeight="1">
      <c r="B91" s="477"/>
      <c r="C91" s="461" t="s">
        <v>316</v>
      </c>
      <c r="D91" s="460"/>
      <c r="E91" s="483"/>
      <c r="F91" s="460"/>
      <c r="G91" s="460" t="s">
        <v>119</v>
      </c>
      <c r="H91" s="460"/>
      <c r="I91" s="460"/>
      <c r="J91" s="149" t="s">
        <v>308</v>
      </c>
      <c r="K91" s="149" t="s">
        <v>310</v>
      </c>
      <c r="M91" s="462">
        <v>5</v>
      </c>
      <c r="N91" s="462" t="str">
        <f>IF(M91=5,"Esperada",IF(M91=4,"Alta",IF(M91=3,"Media",IF(M91=2,"Baja",IF(M91=1,"Remota","0")))))</f>
        <v>Esperada</v>
      </c>
      <c r="O91" s="462">
        <v>4</v>
      </c>
      <c r="P91" s="462" t="str">
        <f>IF(O91=5,"Significativo",IF(O91=4,"Alto",IF(O91=3,"Medio",IF(O91=2,"Bajo",IF(O91=1,"No Significativo","0")))))</f>
        <v>Alto</v>
      </c>
      <c r="Q91" s="462" t="s">
        <v>47</v>
      </c>
      <c r="R91" s="462">
        <f>O91*M91</f>
        <v>20</v>
      </c>
      <c r="S91" s="463" t="str">
        <f>IF(R91=1,"Bajo",IF(R91=2,"Bajo",IF(R91=3,"Bajo",IF(R91=4,"Bajo",IF(R91=5,"Medio",IF(R91=6,"Medio",IF(R91=8,"Medio",IF(R91=9,"Medio",IF(R91=10,"Medio",IF(R91=12,"Medio",IF(R91=15,"Alto",IF(R91=16,"Alto",IF(R91=20,"Alto",IF(R91=25,"Alto","0"))))))))))))))</f>
        <v>Alto</v>
      </c>
      <c r="U91" s="149" t="str">
        <f t="shared" si="37"/>
        <v>Convenios con medios de comunicación de la region, emision de comunicados informativos devidados de la prestacion del servicios de energia electrica.</v>
      </c>
      <c r="V91" s="312" t="s">
        <v>109</v>
      </c>
      <c r="W91" s="147" t="s">
        <v>129</v>
      </c>
      <c r="X91" s="462">
        <v>2</v>
      </c>
      <c r="Y91" s="462"/>
      <c r="Z91" s="462"/>
      <c r="AA91" s="462">
        <v>1</v>
      </c>
      <c r="AB91" s="462"/>
      <c r="AC91" s="462"/>
      <c r="AD91" s="462">
        <v>2</v>
      </c>
      <c r="AE91" s="462"/>
      <c r="AF91" s="462"/>
      <c r="AG91" s="462">
        <v>2</v>
      </c>
      <c r="AH91" s="462"/>
      <c r="AI91" s="462"/>
      <c r="AJ91" s="152">
        <f t="shared" si="38"/>
        <v>0.875</v>
      </c>
      <c r="AK91" s="150" t="str">
        <f t="shared" si="39"/>
        <v>Efectivo</v>
      </c>
      <c r="AL91" s="481">
        <f>AVERAGE(AJ91:AJ93)</f>
        <v>0.875</v>
      </c>
      <c r="AM91" s="481" t="str">
        <f>IF(AND(AL91&gt;=0%,AL91&lt;40%),"0% ",IF(AND(AL91&gt;=41%,AL91&lt;60%),"20%",IF(AND(AL91&gt;=61%,AL91&lt;80%),"40%",IF(AND(AL91&gt;=81%,AL91&lt;90%),"60%", IF(AND(AL91&gt;=91%,AL91&lt;=100%),"80","0%")))))</f>
        <v>60%</v>
      </c>
      <c r="AN91" s="481">
        <f>AVERAGE(AJ91:AJ93)</f>
        <v>0.875</v>
      </c>
      <c r="AO91" s="481" t="str">
        <f>IF(AND(AN91&gt;=0%,AN91&lt;40%),"0% ",IF(AND(AN91&gt;=41%,AN91&lt;60%),"20%",IF(AND(AN91&gt;=61%,AN91&lt;80%),"40%",IF(AND(AN91&gt;=81%,AN91&lt;90%),"60%", IF(AND(AN91&gt;=91%,AN91&lt;=100%),"80","0%")))))</f>
        <v>60%</v>
      </c>
      <c r="AQ91" s="471">
        <f>M91-(M91*AL91)</f>
        <v>0.625</v>
      </c>
      <c r="AR91" s="470" t="str">
        <f>IF(AQ91=5,"Esperada",IF(AQ91=4,"Alta",IF(AQ91=3,"Media",IF(AQ91=2,"Baja",IF(AQ91=1,"Remota","Remota")))))</f>
        <v>Remota</v>
      </c>
      <c r="AS91" s="471">
        <f>O91-(O91*AO91)</f>
        <v>1.6</v>
      </c>
      <c r="AT91" s="451" t="str">
        <f>IF(AS91=5,"Significativo",IF(AS91=4,"Alto",IF(AS91=3,"Medio",IF(AS91=2,"Bajo",IF(AS91=1,"No Significativo","No Significativo")))))</f>
        <v>No Significativo</v>
      </c>
      <c r="AU91" s="451" t="str">
        <f>Q91</f>
        <v>Reputacional</v>
      </c>
      <c r="AV91" s="452">
        <f>AQ91*AS91</f>
        <v>1</v>
      </c>
      <c r="AW91" s="451" t="str">
        <f>IF(AV91=1,"Bajo",IF(AV91=2,"Bajo",IF(AV91=3,"Bajo",IF(AV91=4,"Bajo",IF(AV91=5,"Medio",IF(AV91=6,"Medio",IF(AV91=8,"Medio",IF(AV91=9,"Medio",IF(AV91=10,"Medio",IF(AV91=12,"Medio",IF(AV91=15,"Alto",IF(AV91=16,"Alto",IF(AV91=20,"Alto",IF(AV91=25,"Alto","Bajo"))))))))))))))</f>
        <v>Bajo</v>
      </c>
      <c r="AX91" s="489" t="str">
        <f>IF(AV91=1," Aceptar el riesgo. No determinar acciones.",IF(AV91=2," Aceptar el riesgo. No determinar acciones.",IF(AV91=3," Aceptar el riesgo. No determinar acciones.",IF(AV91=4," Aceptar el riesgo. No determinar acciones.",IF(AV91=5," Evaluar a juicio de experto la nececidad de deterrminar acciones para prevenir su ocurrencia",IF(AV91=6," Evaluar a juicio de experto la nececidad de deterrminar acciones para prevenir su ocurrencia",IF(AV91=8," Evaluar a juicio de experto la nececidad de deterrminar acciones para prevenir su ocurrencia",IF(AV91=9," Evaluar a juicio de experto la nececidad de deterrminar acciones para prevenir su ocurrencia",IF(AV91=10," Evaluar a juicio de experto la nececidad de deterrminar acciones para prevenir su ocurrencia",IF(AV91=12," Evaluar a juicio de experto la nececidad de deterrminar acciones para prevenir su ocurrencia",IF(AV91=15," Deterrminar acciones para prevenir su ocurrencia, compartirla o eliminarla.",IF(AV91=16," Deterrminar acciones para prevenir su ocurrencia, compartirla o eliminarla.",IF(AV91=20," Deterrminar acciones para prevenir su ocurrencia, compartirla o eliminarla.",IF(AV91=25," Deterrminar acciones para prevenir su ocurrencia, compartirla o eliminarla."," Aceptar el riesgo. No determinar acciones."))))))))))))))</f>
        <v xml:space="preserve"> Aceptar el riesgo. No determinar acciones.</v>
      </c>
      <c r="AZ91" s="158" t="s">
        <v>313</v>
      </c>
      <c r="BA91" s="142" t="s">
        <v>314</v>
      </c>
      <c r="BB91" s="143" t="s">
        <v>1128</v>
      </c>
      <c r="BC91" s="434"/>
      <c r="BD91" s="438"/>
      <c r="BE91" s="435"/>
    </row>
    <row r="92" spans="2:57" ht="34.5" customHeight="1">
      <c r="B92" s="477"/>
      <c r="C92" s="461"/>
      <c r="D92" s="460"/>
      <c r="E92" s="483"/>
      <c r="F92" s="460"/>
      <c r="G92" s="460"/>
      <c r="H92" s="460"/>
      <c r="I92" s="460"/>
      <c r="J92" s="149" t="s">
        <v>307</v>
      </c>
      <c r="K92" s="144" t="s">
        <v>321</v>
      </c>
      <c r="M92" s="462"/>
      <c r="N92" s="462"/>
      <c r="O92" s="462"/>
      <c r="P92" s="462"/>
      <c r="Q92" s="462"/>
      <c r="R92" s="462"/>
      <c r="S92" s="463"/>
      <c r="U92" s="149" t="str">
        <f t="shared" si="37"/>
        <v>Procedimiento de atencion y reporte de daños.</v>
      </c>
      <c r="V92" s="312" t="s">
        <v>109</v>
      </c>
      <c r="W92" s="147" t="s">
        <v>123</v>
      </c>
      <c r="X92" s="462">
        <v>2</v>
      </c>
      <c r="Y92" s="462"/>
      <c r="Z92" s="462"/>
      <c r="AA92" s="462">
        <v>1</v>
      </c>
      <c r="AB92" s="462"/>
      <c r="AC92" s="462"/>
      <c r="AD92" s="462">
        <v>2</v>
      </c>
      <c r="AE92" s="462"/>
      <c r="AF92" s="462"/>
      <c r="AG92" s="462">
        <v>2</v>
      </c>
      <c r="AH92" s="462"/>
      <c r="AI92" s="462"/>
      <c r="AJ92" s="152">
        <f t="shared" si="38"/>
        <v>0.875</v>
      </c>
      <c r="AK92" s="150" t="str">
        <f t="shared" si="39"/>
        <v>Efectivo</v>
      </c>
      <c r="AL92" s="481"/>
      <c r="AM92" s="481"/>
      <c r="AN92" s="481"/>
      <c r="AO92" s="481"/>
      <c r="AQ92" s="471"/>
      <c r="AR92" s="470"/>
      <c r="AS92" s="471"/>
      <c r="AT92" s="451"/>
      <c r="AU92" s="451"/>
      <c r="AV92" s="452"/>
      <c r="AW92" s="451"/>
      <c r="AX92" s="490"/>
      <c r="AZ92" s="108" t="s">
        <v>315</v>
      </c>
      <c r="BA92" s="144" t="s">
        <v>123</v>
      </c>
      <c r="BB92" s="151" t="s">
        <v>202</v>
      </c>
      <c r="BC92" s="439"/>
      <c r="BD92" s="440"/>
      <c r="BE92" s="441"/>
    </row>
    <row r="93" spans="2:57" ht="50.25" customHeight="1">
      <c r="B93" s="477"/>
      <c r="C93" s="461"/>
      <c r="D93" s="460"/>
      <c r="E93" s="483"/>
      <c r="F93" s="460"/>
      <c r="G93" s="460"/>
      <c r="H93" s="460"/>
      <c r="I93" s="460"/>
      <c r="J93" s="149" t="s">
        <v>309</v>
      </c>
      <c r="K93" s="149" t="s">
        <v>311</v>
      </c>
      <c r="M93" s="462"/>
      <c r="N93" s="462"/>
      <c r="O93" s="462"/>
      <c r="P93" s="462"/>
      <c r="Q93" s="462"/>
      <c r="R93" s="462"/>
      <c r="S93" s="463"/>
      <c r="U93" s="149" t="str">
        <f t="shared" si="37"/>
        <v>Programa de ejecución de mantenimiento programados y no programados a la infraestructura electrica.</v>
      </c>
      <c r="V93" s="312" t="s">
        <v>109</v>
      </c>
      <c r="W93" s="147" t="s">
        <v>123</v>
      </c>
      <c r="X93" s="462">
        <v>2</v>
      </c>
      <c r="Y93" s="462"/>
      <c r="Z93" s="462"/>
      <c r="AA93" s="462">
        <v>1</v>
      </c>
      <c r="AB93" s="462"/>
      <c r="AC93" s="462"/>
      <c r="AD93" s="462">
        <v>2</v>
      </c>
      <c r="AE93" s="462"/>
      <c r="AF93" s="462"/>
      <c r="AG93" s="462">
        <v>2</v>
      </c>
      <c r="AH93" s="462"/>
      <c r="AI93" s="462"/>
      <c r="AJ93" s="152">
        <f t="shared" si="38"/>
        <v>0.875</v>
      </c>
      <c r="AK93" s="150" t="str">
        <f t="shared" si="39"/>
        <v>Efectivo</v>
      </c>
      <c r="AL93" s="481"/>
      <c r="AM93" s="481"/>
      <c r="AN93" s="481"/>
      <c r="AO93" s="481"/>
      <c r="AQ93" s="471"/>
      <c r="AR93" s="470"/>
      <c r="AS93" s="471"/>
      <c r="AT93" s="451"/>
      <c r="AU93" s="451"/>
      <c r="AV93" s="452"/>
      <c r="AW93" s="451"/>
      <c r="AX93" s="491"/>
      <c r="AZ93" s="108" t="s">
        <v>312</v>
      </c>
      <c r="BA93" s="144" t="s">
        <v>123</v>
      </c>
      <c r="BB93" s="151" t="s">
        <v>202</v>
      </c>
      <c r="BC93" s="436"/>
      <c r="BD93" s="442"/>
      <c r="BE93" s="437"/>
    </row>
    <row r="94" spans="2:57" ht="53.25" customHeight="1">
      <c r="B94" s="507" t="s">
        <v>305</v>
      </c>
      <c r="C94" s="482" t="s">
        <v>306</v>
      </c>
      <c r="D94" s="460" t="s">
        <v>119</v>
      </c>
      <c r="E94" s="483"/>
      <c r="F94" s="460"/>
      <c r="G94" s="460"/>
      <c r="H94" s="460"/>
      <c r="I94" s="460"/>
      <c r="J94" s="149" t="s">
        <v>318</v>
      </c>
      <c r="K94" s="149" t="s">
        <v>322</v>
      </c>
      <c r="M94" s="462">
        <v>2</v>
      </c>
      <c r="N94" s="462" t="str">
        <f>IF(M94=5,"Esperada",IF(M94=4,"Alta",IF(M94=3,"Media",IF(M94=2,"Baja",IF(M94=1,"Remota","0")))))</f>
        <v>Baja</v>
      </c>
      <c r="O94" s="462">
        <v>3</v>
      </c>
      <c r="P94" s="462" t="str">
        <f>IF(O94=5,"Significativo",IF(O94=4,"Alto",IF(O94=3,"Medio",IF(O94=2,"Bajo",IF(O94=1,"No Significativo","0")))))</f>
        <v>Medio</v>
      </c>
      <c r="Q94" s="462" t="s">
        <v>44</v>
      </c>
      <c r="R94" s="462">
        <f>O94*M94</f>
        <v>6</v>
      </c>
      <c r="S94" s="463" t="str">
        <f>IF(R94=1,"Bajo",IF(R94=2,"Bajo",IF(R94=3,"Bajo",IF(R94=4,"Bajo",IF(R94=5,"Medio",IF(R94=6,"Medio",IF(R94=8,"Medio",IF(R94=9,"Medio",IF(R94=10,"Medio",IF(R94=12,"Medio",IF(R94=15,"Alto",IF(R94=16,"Alto",IF(R94=20,"Alto",IF(R94=25,"Alto","0"))))))))))))))</f>
        <v>Medio</v>
      </c>
      <c r="U94" s="149" t="str">
        <f>+K94</f>
        <v>Seguimiento a la entrega de facturas con la realización de llamadas  aleatorias, seguimiento en terreno (esta actividades se realizan  de forma trimestral y mensual respectivamente).</v>
      </c>
      <c r="V94" s="312" t="s">
        <v>120</v>
      </c>
      <c r="W94" s="147" t="s">
        <v>128</v>
      </c>
      <c r="X94" s="462">
        <v>0</v>
      </c>
      <c r="Y94" s="462"/>
      <c r="Z94" s="462"/>
      <c r="AA94" s="462">
        <v>1</v>
      </c>
      <c r="AB94" s="462"/>
      <c r="AC94" s="462"/>
      <c r="AD94" s="462">
        <v>1</v>
      </c>
      <c r="AE94" s="462"/>
      <c r="AF94" s="462"/>
      <c r="AG94" s="462">
        <v>0</v>
      </c>
      <c r="AH94" s="462"/>
      <c r="AI94" s="462"/>
      <c r="AJ94" s="152">
        <f t="shared" si="38"/>
        <v>0.25</v>
      </c>
      <c r="AK94" s="150" t="str">
        <f t="shared" si="39"/>
        <v>No Efectivo</v>
      </c>
      <c r="AL94" s="481">
        <f>AVERAGE(AJ94:AJ95)</f>
        <v>0.25</v>
      </c>
      <c r="AM94" s="481" t="str">
        <f>IF(AND(AL94&gt;=0%,AL94&lt;40%),"0% ",IF(AND(AL94&gt;=41%,AL94&lt;60%),"20%",IF(AND(AL94&gt;=61%,AL94&lt;80%),"40%",IF(AND(AL94&gt;=81%,AL94&lt;90%),"60%", IF(AND(AL94&gt;=91%,AL94&lt;=100%),"80","0%")))))</f>
        <v xml:space="preserve">0% </v>
      </c>
      <c r="AN94" s="481">
        <v>0</v>
      </c>
      <c r="AO94" s="481" t="str">
        <f>IF(AND(AN94&gt;=0%,AN94&lt;40%),"0% ",IF(AND(AN94&gt;=41%,AN94&lt;60%),"20%",IF(AND(AN94&gt;=61%,AN94&lt;80%),"40%",IF(AND(AN94&gt;=81%,AN94&lt;90%),"60%", IF(AND(AN94&gt;=91%,AN94&lt;=100%),"80","0%")))))</f>
        <v xml:space="preserve">0% </v>
      </c>
      <c r="AQ94" s="471">
        <f>M94-(M94*AL94:AL95)</f>
        <v>1.5</v>
      </c>
      <c r="AR94" s="470" t="str">
        <f>IF(AQ94=5,"Esperada",IF(AQ94=4,"Alta",IF(AQ94=3,"Media",IF(AQ94=2,"Baja",IF(AQ94=1,"Remota","Remota")))))</f>
        <v>Remota</v>
      </c>
      <c r="AS94" s="471">
        <f>O94-(O94*AO94:AO95)</f>
        <v>3</v>
      </c>
      <c r="AT94" s="451" t="str">
        <f>IF(AS94=5,"Significativo",IF(AS94=4,"Alto",IF(AS94=3,"Medio",IF(AS94=2,"Bajo",IF(AS94=1,"No Significativo","No Significativo")))))</f>
        <v>Medio</v>
      </c>
      <c r="AU94" s="451" t="str">
        <f>Q94</f>
        <v>Usuarios y mercado</v>
      </c>
      <c r="AV94" s="452">
        <f>AQ94*AS94</f>
        <v>4.5</v>
      </c>
      <c r="AW94" s="451" t="str">
        <f>IF(AV94=1,"Bajo",IF(AV94=2,"Bajo",IF(AV94=3,"Bajo",IF(AV94=4,"Bajo",IF(AV94=5,"Medio",IF(AV94=6,"Medio",IF(AV94=8,"Medio",IF(AV94=9,"Medio",IF(AV94=10,"Medio",IF(AV94=12,"Medio",IF(AV94=15,"Alto",IF(AV94=16,"Alto",IF(AV94=20,"Alto",IF(AV94=25,"Alto","Bajo"))))))))))))))</f>
        <v>Bajo</v>
      </c>
      <c r="AX94" s="453" t="str">
        <f>IF(AV94=1," Aceptar el riesgo. No determinar acciones.",IF(AV94=2," Aceptar el riesgo. No determinar acciones.",IF(AV94=3," Aceptar el riesgo. No determinar acciones.",IF(AV94=4," Aceptar el riesgo. No determinar acciones.",IF(AV94=5," Evaluar a juicio de experto la nececidad de deterrminar acciones para prevenir su ocurrencia",IF(AV94=6," Evaluar a juicio de experto la nececidad de deterrminar acciones para prevenir su ocurrencia",IF(AV94=8," Evaluar a juicio de experto la nececidad de deterrminar acciones para prevenir su ocurrencia",IF(AV94=9," Evaluar a juicio de experto la nececidad de deterrminar acciones para prevenir su ocurrencia",IF(AV94=10," Evaluar a juicio de experto la nececidad de deterrminar acciones para prevenir su ocurrencia",IF(AV94=12," Evaluar a juicio de experto la nececidad de deterrminar acciones para prevenir su ocurrencia",IF(AV94=15," Deterrminar acciones para prevenir su ocurrencia, compartirla o eliminarla.",IF(AV94=16," Deterrminar acciones para prevenir su ocurrencia, compartirla o eliminarla.",IF(AV94=20," Deterrminar acciones para prevenir su ocurrencia, compartirla o eliminarla.",IF(AV94=25," Deterrminar acciones para prevenir su ocurrencia, compartirla o eliminarla."," Aceptar el riesgo. No determinar acciones."))))))))))))))</f>
        <v xml:space="preserve"> Aceptar el riesgo. No determinar acciones.</v>
      </c>
      <c r="AZ94" s="454"/>
      <c r="BA94" s="456"/>
      <c r="BB94" s="458"/>
    </row>
    <row r="95" spans="2:57" ht="50.25" customHeight="1">
      <c r="B95" s="508"/>
      <c r="C95" s="482"/>
      <c r="D95" s="460"/>
      <c r="E95" s="483"/>
      <c r="F95" s="460"/>
      <c r="G95" s="460"/>
      <c r="H95" s="460"/>
      <c r="I95" s="460"/>
      <c r="J95" s="144" t="s">
        <v>320</v>
      </c>
      <c r="K95" s="149" t="s">
        <v>319</v>
      </c>
      <c r="M95" s="462"/>
      <c r="N95" s="462"/>
      <c r="O95" s="462"/>
      <c r="P95" s="462"/>
      <c r="Q95" s="462"/>
      <c r="R95" s="462"/>
      <c r="S95" s="463"/>
      <c r="U95" s="149" t="str">
        <f t="shared" si="37"/>
        <v>Seguimiento a quejas verbales respecto a la entrega de la factura con señalización por medio de volantes.</v>
      </c>
      <c r="V95" s="312" t="s">
        <v>120</v>
      </c>
      <c r="W95" s="147" t="s">
        <v>128</v>
      </c>
      <c r="X95" s="462">
        <v>0</v>
      </c>
      <c r="Y95" s="462"/>
      <c r="Z95" s="462"/>
      <c r="AA95" s="462">
        <v>1</v>
      </c>
      <c r="AB95" s="462"/>
      <c r="AC95" s="462"/>
      <c r="AD95" s="462">
        <v>1</v>
      </c>
      <c r="AE95" s="462"/>
      <c r="AF95" s="462"/>
      <c r="AG95" s="462">
        <v>0</v>
      </c>
      <c r="AH95" s="462"/>
      <c r="AI95" s="462"/>
      <c r="AJ95" s="152">
        <f t="shared" si="38"/>
        <v>0.25</v>
      </c>
      <c r="AK95" s="150" t="str">
        <f t="shared" si="39"/>
        <v>No Efectivo</v>
      </c>
      <c r="AL95" s="481"/>
      <c r="AM95" s="481"/>
      <c r="AN95" s="481"/>
      <c r="AO95" s="481"/>
      <c r="AQ95" s="471"/>
      <c r="AR95" s="470"/>
      <c r="AS95" s="471"/>
      <c r="AT95" s="451"/>
      <c r="AU95" s="451"/>
      <c r="AV95" s="452"/>
      <c r="AW95" s="451"/>
      <c r="AX95" s="453"/>
      <c r="AZ95" s="455"/>
      <c r="BA95" s="457"/>
      <c r="BB95" s="459"/>
    </row>
    <row r="96" spans="2:57" ht="39.75" customHeight="1">
      <c r="B96" s="508"/>
      <c r="C96" s="482" t="s">
        <v>323</v>
      </c>
      <c r="D96" s="460" t="s">
        <v>119</v>
      </c>
      <c r="E96" s="483"/>
      <c r="F96" s="460"/>
      <c r="G96" s="460"/>
      <c r="H96" s="460"/>
      <c r="I96" s="460"/>
      <c r="J96" s="461" t="s">
        <v>324</v>
      </c>
      <c r="K96" s="149" t="s">
        <v>360</v>
      </c>
      <c r="M96" s="462">
        <v>3</v>
      </c>
      <c r="N96" s="462" t="str">
        <f>IF(M96=5,"Esperada",IF(M96=4,"Alta",IF(M96=3,"Media",IF(M96=2,"Baja",IF(M96=1,"Remota","0")))))</f>
        <v>Media</v>
      </c>
      <c r="O96" s="462">
        <v>5</v>
      </c>
      <c r="P96" s="462" t="str">
        <f>IF(O96=5,"Significativo",IF(O96=4,"Alto",IF(O96=3,"Medio",IF(O96=2,"Bajo",IF(O96=1,"No Significativo","0")))))</f>
        <v>Significativo</v>
      </c>
      <c r="Q96" s="462" t="s">
        <v>45</v>
      </c>
      <c r="R96" s="462">
        <f>O96*M96</f>
        <v>15</v>
      </c>
      <c r="S96" s="463" t="str">
        <f>IF(R96=1,"Bajo",IF(R96=2,"Bajo",IF(R96=3,"Bajo",IF(R96=4,"Bajo",IF(R96=5,"Medio",IF(R96=6,"Medio",IF(R96=8,"Medio",IF(R96=9,"Medio",IF(R96=10,"Medio",IF(R96=12,"Medio",IF(R96=15,"Alto",IF(R96=16,"Alto",IF(R96=20,"Alto",IF(R96=25,"Alto","0"))))))))))))))</f>
        <v>Alto</v>
      </c>
      <c r="T96" s="57"/>
      <c r="U96" s="47" t="str">
        <f t="shared" ref="U96:U102" si="40">+K96</f>
        <v xml:space="preserve">Revision y aplicación de actividades de "Precritica" y retoma de lecturas. </v>
      </c>
      <c r="V96" s="312" t="s">
        <v>120</v>
      </c>
      <c r="W96" s="147" t="s">
        <v>128</v>
      </c>
      <c r="X96" s="448">
        <v>2</v>
      </c>
      <c r="Y96" s="449"/>
      <c r="Z96" s="450"/>
      <c r="AA96" s="448">
        <v>1</v>
      </c>
      <c r="AB96" s="449"/>
      <c r="AC96" s="450"/>
      <c r="AD96" s="448">
        <v>2</v>
      </c>
      <c r="AE96" s="449"/>
      <c r="AF96" s="450"/>
      <c r="AG96" s="448">
        <v>2</v>
      </c>
      <c r="AH96" s="449"/>
      <c r="AI96" s="450"/>
      <c r="AJ96" s="148">
        <f t="shared" si="38"/>
        <v>0.875</v>
      </c>
      <c r="AK96" s="148" t="str">
        <f t="shared" si="39"/>
        <v>Efectivo</v>
      </c>
      <c r="AL96" s="480">
        <f>AVERAGE(AJ96:AJ97)</f>
        <v>0.875</v>
      </c>
      <c r="AM96" s="480" t="str">
        <f>IF(AND(AL96&gt;=0%,AL96&lt;40%),"0% ",IF(AND(AL96&gt;=41%,AL96&lt;60%),"20%",IF(AND(AL96&gt;=61%,AL96&lt;80%),"40%",IF(AND(AL96&gt;=81%,AL96&lt;90%),"60%", IF(AND(AL96&gt;=91%,AL96&lt;=100%),"80","0%")))))</f>
        <v>60%</v>
      </c>
      <c r="AN96" s="480">
        <v>0</v>
      </c>
      <c r="AO96" s="480" t="str">
        <f>IF(AND(AN96&gt;=0%,AN96&lt;40%),"0% ",IF(AND(AN96&gt;=41%,AN96&lt;60%),"20%",IF(AND(AN96&gt;=61%,AN96&lt;80%),"40%",IF(AND(AN96&gt;=81%,AN96&lt;90%),"60%", IF(AND(AN96&gt;=91%,AN96&lt;=100%),"80","0%")))))</f>
        <v xml:space="preserve">0% </v>
      </c>
      <c r="AP96" s="57"/>
      <c r="AQ96" s="471">
        <f>M96-(M96*AL96:AL97)</f>
        <v>0.375</v>
      </c>
      <c r="AR96" s="470" t="str">
        <f>IF(AQ96=5,"Esperada",IF(AQ96=4,"Alta",IF(AQ96=3,"Media",IF(AQ96=2,"Baja",IF(AQ96=1,"Remota","Remota")))))</f>
        <v>Remota</v>
      </c>
      <c r="AS96" s="470">
        <f>O96-(O96*AO96:AO97)</f>
        <v>5</v>
      </c>
      <c r="AT96" s="451" t="str">
        <f>IF(AS96=5,"Significativo",IF(AS96=4,"Alto",IF(AS96=3,"Medio",IF(AS96=2,"Bajo",IF(AS96=1,"No Significativo","No Significativo")))))</f>
        <v>Significativo</v>
      </c>
      <c r="AU96" s="451" t="str">
        <f>Q96</f>
        <v>Legal y Regulatoria</v>
      </c>
      <c r="AV96" s="452">
        <f>AQ96*AS96</f>
        <v>1.875</v>
      </c>
      <c r="AW96" s="451" t="str">
        <f>IF(AV96=1,"Bajo",IF(AV96=2,"Bajo",IF(AV96=3,"Bajo",IF(AV96=4,"Bajo",IF(AV96=5,"Medio",IF(AV96=6,"Medio",IF(AV96=8,"Medio",IF(AV96=9,"Medio",IF(AV96=10,"Medio",IF(AV96=12,"Medio",IF(AV96=15,"Alto",IF(AV96=16,"Alto",IF(AV96=20,"Alto",IF(AV96=25,"Alto","Bajo"))))))))))))))</f>
        <v>Bajo</v>
      </c>
      <c r="AX96" s="453" t="str">
        <f>IF(AV96=1," Aceptar el riesgo. No determinar acciones.",IF(AV96=2," Aceptar el riesgo. No determinar acciones.",IF(AV96=3," Aceptar el riesgo. No determinar acciones.",IF(AV96=4," Aceptar el riesgo. No determinar acciones.",IF(AV96=5," Evaluar a juicio de experto la nececidad de deterrminar acciones para prevenir su ocurrencia",IF(AV96=6," Evaluar a juicio de experto la nececidad de deterrminar acciones para prevenir su ocurrencia",IF(AV96=8," Evaluar a juicio de experto la nececidad de deterrminar acciones para prevenir su ocurrencia",IF(AV96=9," Evaluar a juicio de experto la nececidad de deterrminar acciones para prevenir su ocurrencia",IF(AV96=10," Evaluar a juicio de experto la nececidad de deterrminar acciones para prevenir su ocurrencia",IF(AV96=12," Evaluar a juicio de experto la nececidad de deterrminar acciones para prevenir su ocurrencia",IF(AV96=15," Deterrminar acciones para prevenir su ocurrencia, compartirla o eliminarla.",IF(AV96=16," Deterrminar acciones para prevenir su ocurrencia, compartirla o eliminarla.",IF(AV96=20," Deterrminar acciones para prevenir su ocurrencia, compartirla o eliminarla.",IF(AV96=25," Deterrminar acciones para prevenir su ocurrencia, compartirla o eliminarla."," Aceptar el riesgo. No determinar acciones."))))))))))))))</f>
        <v xml:space="preserve"> Aceptar el riesgo. No determinar acciones.</v>
      </c>
      <c r="AY96" s="59"/>
      <c r="AZ96" s="461"/>
      <c r="BA96" s="461"/>
      <c r="BB96" s="555"/>
    </row>
    <row r="97" spans="2:54" ht="38.25" customHeight="1">
      <c r="B97" s="508"/>
      <c r="C97" s="482"/>
      <c r="D97" s="460"/>
      <c r="E97" s="483"/>
      <c r="F97" s="460"/>
      <c r="G97" s="460"/>
      <c r="H97" s="460"/>
      <c r="I97" s="460"/>
      <c r="J97" s="461"/>
      <c r="K97" s="144" t="s">
        <v>325</v>
      </c>
      <c r="M97" s="462"/>
      <c r="N97" s="462"/>
      <c r="O97" s="462"/>
      <c r="P97" s="462"/>
      <c r="Q97" s="462"/>
      <c r="R97" s="462"/>
      <c r="S97" s="463"/>
      <c r="U97" s="144" t="str">
        <f t="shared" si="40"/>
        <v>Revision y realización deactividad "Critica".</v>
      </c>
      <c r="V97" s="312" t="s">
        <v>120</v>
      </c>
      <c r="W97" s="147" t="s">
        <v>128</v>
      </c>
      <c r="X97" s="448">
        <v>2</v>
      </c>
      <c r="Y97" s="449"/>
      <c r="Z97" s="450"/>
      <c r="AA97" s="448">
        <v>1</v>
      </c>
      <c r="AB97" s="449"/>
      <c r="AC97" s="450"/>
      <c r="AD97" s="448">
        <v>2</v>
      </c>
      <c r="AE97" s="449"/>
      <c r="AF97" s="450"/>
      <c r="AG97" s="448">
        <v>2</v>
      </c>
      <c r="AH97" s="449"/>
      <c r="AI97" s="450"/>
      <c r="AJ97" s="148">
        <f t="shared" si="38"/>
        <v>0.875</v>
      </c>
      <c r="AK97" s="148" t="str">
        <f t="shared" si="39"/>
        <v>Efectivo</v>
      </c>
      <c r="AL97" s="476"/>
      <c r="AM97" s="476"/>
      <c r="AN97" s="476"/>
      <c r="AO97" s="476"/>
      <c r="AQ97" s="471"/>
      <c r="AR97" s="470"/>
      <c r="AS97" s="470"/>
      <c r="AT97" s="451"/>
      <c r="AU97" s="451"/>
      <c r="AV97" s="452"/>
      <c r="AW97" s="451"/>
      <c r="AX97" s="453"/>
      <c r="AZ97" s="461"/>
      <c r="BA97" s="461"/>
      <c r="BB97" s="555"/>
    </row>
    <row r="98" spans="2:54" ht="47.25" customHeight="1">
      <c r="B98" s="508"/>
      <c r="C98" s="461" t="s">
        <v>326</v>
      </c>
      <c r="D98" s="460"/>
      <c r="E98" s="483"/>
      <c r="F98" s="460"/>
      <c r="G98" s="460" t="s">
        <v>119</v>
      </c>
      <c r="H98" s="460"/>
      <c r="I98" s="460"/>
      <c r="J98" s="168" t="s">
        <v>327</v>
      </c>
      <c r="K98" s="168" t="s">
        <v>329</v>
      </c>
      <c r="M98" s="462">
        <v>4</v>
      </c>
      <c r="N98" s="462" t="str">
        <f>IF(M98=5,"Esperada",IF(M98=4,"Alta",IF(M98=3,"Media",IF(M98=2,"Baja",IF(M98=1,"Remota","0")))))</f>
        <v>Alta</v>
      </c>
      <c r="O98" s="462">
        <v>5</v>
      </c>
      <c r="P98" s="462" t="str">
        <f>IF(O98=5,"Significativo",IF(O98=4,"Alto",IF(O98=3,"Medio",IF(O98=2,"Bajo",IF(O98=1,"No Significativo","0")))))</f>
        <v>Significativo</v>
      </c>
      <c r="Q98" s="462" t="s">
        <v>43</v>
      </c>
      <c r="R98" s="462">
        <f>O98*M98</f>
        <v>20</v>
      </c>
      <c r="S98" s="463" t="str">
        <f>IF(R98=1,"Bajo",IF(R98=2,"Bajo",IF(R98=3,"Bajo",IF(R98=4,"Bajo",IF(R98=5,"Medio",IF(R98=6,"Medio",IF(R98=8,"Medio",IF(R98=9,"Medio",IF(R98=10,"Medio",IF(R98=12,"Medio",IF(R98=15,"Alto",IF(R98=16,"Alto",IF(R98=20,"Alto",IF(R98=25,"Alto","0"))))))))))))))</f>
        <v>Alto</v>
      </c>
      <c r="U98" s="168" t="str">
        <f t="shared" si="40"/>
        <v>Seguimiento y analisis a los mandatos emitidos por las entidades de regulacion y control por parte de las oficinas de planeacion, gestion energia y facturacion.</v>
      </c>
      <c r="V98" s="312" t="s">
        <v>120</v>
      </c>
      <c r="W98" s="166" t="s">
        <v>128</v>
      </c>
      <c r="X98" s="462">
        <v>1</v>
      </c>
      <c r="Y98" s="462"/>
      <c r="Z98" s="462"/>
      <c r="AA98" s="462">
        <v>1</v>
      </c>
      <c r="AB98" s="462"/>
      <c r="AC98" s="462"/>
      <c r="AD98" s="462">
        <v>2</v>
      </c>
      <c r="AE98" s="462"/>
      <c r="AF98" s="462"/>
      <c r="AG98" s="462">
        <v>2</v>
      </c>
      <c r="AH98" s="462"/>
      <c r="AI98" s="462"/>
      <c r="AJ98" s="176">
        <f t="shared" si="38"/>
        <v>0.75</v>
      </c>
      <c r="AK98" s="172" t="str">
        <f t="shared" si="39"/>
        <v>Medianamente Efectivo</v>
      </c>
      <c r="AL98" s="480">
        <f>AVERAGE(AJ98:AJ99)</f>
        <v>0.8125</v>
      </c>
      <c r="AM98" s="480" t="str">
        <f>IF(AND(AL98&gt;=0%,AL98&lt;40%),"0% ",IF(AND(AL98&gt;=41%,AL98&lt;60%),"20%",IF(AND(AL98&gt;=61%,AL98&lt;80%),"40%",IF(AND(AL98&gt;=81%,AL98&lt;90%),"60%", IF(AND(AL98&gt;=91%,AL98&lt;=100%),"80","0%")))))</f>
        <v>60%</v>
      </c>
      <c r="AN98" s="480">
        <v>0.88</v>
      </c>
      <c r="AO98" s="480" t="str">
        <f>IF(AND(AN98&gt;=0%,AN98&lt;40%),"0% ",IF(AND(AN98&gt;=41%,AN98&lt;60%),"20%",IF(AND(AN98&gt;=61%,AN98&lt;80%),"40%",IF(AND(AN98&gt;=81%,AN98&lt;90%),"60%", IF(AND(AN98&gt;=91%,AN98&lt;=100%),"80","0%")))))</f>
        <v>60%</v>
      </c>
      <c r="AQ98" s="471">
        <f>M98-(M98*AL98:AL99)</f>
        <v>0.75</v>
      </c>
      <c r="AR98" s="470" t="str">
        <f>IF(AQ98=5,"Esperada",IF(AQ98=4,"Alta",IF(AQ98=3,"Media",IF(AQ98=2,"Baja",IF(AQ98=1,"Remota","Remota")))))</f>
        <v>Remota</v>
      </c>
      <c r="AS98" s="470">
        <f>O98-(O98*AO98:AO99)</f>
        <v>2</v>
      </c>
      <c r="AT98" s="451" t="str">
        <f>IF(AS98=5,"Significativo",IF(AS98=4,"Alto",IF(AS98=3,"Medio",IF(AS98=2,"Bajo",IF(AS98=1,"No Significativo","No Significativo")))))</f>
        <v>Bajo</v>
      </c>
      <c r="AU98" s="451" t="str">
        <f>Q98</f>
        <v>Financiera</v>
      </c>
      <c r="AV98" s="452">
        <f>AQ98*AS98</f>
        <v>1.5</v>
      </c>
      <c r="AW98" s="451" t="str">
        <f>IF(AV98=1,"Bajo",IF(AV98=2,"Bajo",IF(AV98=3,"Bajo",IF(AV98=4,"Bajo",IF(AV98=5,"Medio",IF(AV98=6,"Medio",IF(AV98=8,"Medio",IF(AV98=9,"Medio",IF(AV98=10,"Medio",IF(AV98=12,"Medio",IF(AV98=15,"Alto",IF(AV98=16,"Alto",IF(AV98=20,"Alto",IF(AV98=25,"Alto","Bajo"))))))))))))))</f>
        <v>Bajo</v>
      </c>
      <c r="AX98" s="453" t="str">
        <f>IF(AV98=1," Aceptar el riesgo. No determinar acciones.",IF(AV98=2," Aceptar el riesgo. No determinar acciones.",IF(AV98=3," Aceptar el riesgo. No determinar acciones.",IF(AV98=4," Aceptar el riesgo. No determinar acciones.",IF(AV98=5," Evaluar a juicio de experto la nececidad de deterrminar acciones para prevenir su ocurrencia",IF(AV98=6," Evaluar a juicio de experto la nececidad de deterrminar acciones para prevenir su ocurrencia",IF(AV98=8," Evaluar a juicio de experto la nececidad de deterrminar acciones para prevenir su ocurrencia",IF(AV98=9," Evaluar a juicio de experto la nececidad de deterrminar acciones para prevenir su ocurrencia",IF(AV98=10," Evaluar a juicio de experto la nececidad de deterrminar acciones para prevenir su ocurrencia",IF(AV98=12," Evaluar a juicio de experto la nececidad de deterrminar acciones para prevenir su ocurrencia",IF(AV98=15," Deterrminar acciones para prevenir su ocurrencia, compartirla o eliminarla.",IF(AV98=16," Deterrminar acciones para prevenir su ocurrencia, compartirla o eliminarla.",IF(AV98=20," Deterrminar acciones para prevenir su ocurrencia, compartirla o eliminarla.",IF(AV98=25," Deterrminar acciones para prevenir su ocurrencia, compartirla o eliminarla."," Aceptar el riesgo. No determinar acciones."))))))))))))))</f>
        <v xml:space="preserve"> Aceptar el riesgo. No determinar acciones.</v>
      </c>
      <c r="AY98" s="59"/>
      <c r="AZ98" s="461"/>
      <c r="BA98" s="461"/>
      <c r="BB98" s="555"/>
    </row>
    <row r="99" spans="2:54" ht="34.5" customHeight="1">
      <c r="B99" s="508"/>
      <c r="C99" s="461"/>
      <c r="D99" s="460"/>
      <c r="E99" s="483"/>
      <c r="F99" s="460"/>
      <c r="G99" s="460"/>
      <c r="H99" s="460"/>
      <c r="I99" s="460"/>
      <c r="J99" s="168" t="s">
        <v>328</v>
      </c>
      <c r="K99" s="168" t="s">
        <v>330</v>
      </c>
      <c r="M99" s="462"/>
      <c r="N99" s="462"/>
      <c r="O99" s="462"/>
      <c r="P99" s="462"/>
      <c r="Q99" s="462"/>
      <c r="R99" s="462"/>
      <c r="S99" s="463"/>
      <c r="U99" s="168" t="str">
        <f t="shared" si="40"/>
        <v>Revision y analisis de las nueva tarifas, mediante comité comercial.</v>
      </c>
      <c r="V99" s="312" t="s">
        <v>109</v>
      </c>
      <c r="W99" s="166" t="s">
        <v>128</v>
      </c>
      <c r="X99" s="462">
        <v>2</v>
      </c>
      <c r="Y99" s="462"/>
      <c r="Z99" s="462"/>
      <c r="AA99" s="462">
        <v>1</v>
      </c>
      <c r="AB99" s="462"/>
      <c r="AC99" s="462"/>
      <c r="AD99" s="462">
        <v>2</v>
      </c>
      <c r="AE99" s="462"/>
      <c r="AF99" s="462"/>
      <c r="AG99" s="462">
        <v>2</v>
      </c>
      <c r="AH99" s="462"/>
      <c r="AI99" s="462"/>
      <c r="AJ99" s="176">
        <f t="shared" si="38"/>
        <v>0.875</v>
      </c>
      <c r="AK99" s="172" t="str">
        <f t="shared" si="39"/>
        <v>Efectivo</v>
      </c>
      <c r="AL99" s="476"/>
      <c r="AM99" s="476"/>
      <c r="AN99" s="476"/>
      <c r="AO99" s="476"/>
      <c r="AQ99" s="471"/>
      <c r="AR99" s="470"/>
      <c r="AS99" s="470"/>
      <c r="AT99" s="451"/>
      <c r="AU99" s="451"/>
      <c r="AV99" s="452"/>
      <c r="AW99" s="451"/>
      <c r="AX99" s="453"/>
      <c r="AZ99" s="461"/>
      <c r="BA99" s="461"/>
      <c r="BB99" s="555"/>
    </row>
    <row r="100" spans="2:54" ht="47.25" customHeight="1">
      <c r="B100" s="508"/>
      <c r="C100" s="461" t="s">
        <v>361</v>
      </c>
      <c r="D100" s="460"/>
      <c r="E100" s="483" t="s">
        <v>119</v>
      </c>
      <c r="F100" s="460"/>
      <c r="G100" s="460"/>
      <c r="H100" s="460"/>
      <c r="I100" s="460"/>
      <c r="J100" s="362" t="s">
        <v>327</v>
      </c>
      <c r="K100" s="362" t="s">
        <v>329</v>
      </c>
      <c r="M100" s="462">
        <v>4</v>
      </c>
      <c r="N100" s="462" t="str">
        <f>IF(M100=5,"Esperada",IF(M100=4,"Alta",IF(M100=3,"Media",IF(M100=2,"Baja",IF(M100=1,"Remota","0")))))</f>
        <v>Alta</v>
      </c>
      <c r="O100" s="462">
        <v>5</v>
      </c>
      <c r="P100" s="462" t="str">
        <f>IF(O100=5,"Significativo",IF(O100=4,"Alto",IF(O100=3,"Medio",IF(O100=2,"Bajo",IF(O100=1,"No Significativo","0")))))</f>
        <v>Significativo</v>
      </c>
      <c r="Q100" s="462" t="s">
        <v>43</v>
      </c>
      <c r="R100" s="462">
        <f>O100*M100</f>
        <v>20</v>
      </c>
      <c r="S100" s="463" t="str">
        <f>IF(R100=1,"Bajo",IF(R100=2,"Bajo",IF(R100=3,"Bajo",IF(R100=4,"Bajo",IF(R100=5,"Medio",IF(R100=6,"Medio",IF(R100=8,"Medio",IF(R100=9,"Medio",IF(R100=10,"Medio",IF(R100=12,"Medio",IF(R100=15,"Alto",IF(R100=16,"Alto",IF(R100=20,"Alto",IF(R100=25,"Alto","0"))))))))))))))</f>
        <v>Alto</v>
      </c>
      <c r="U100" s="362" t="str">
        <f t="shared" ref="U100:U101" si="41">+K100</f>
        <v>Seguimiento y analisis a los mandatos emitidos por las entidades de regulacion y control por parte de las oficinas de planeacion, gestion energia y facturacion.</v>
      </c>
      <c r="V100" s="361" t="s">
        <v>120</v>
      </c>
      <c r="W100" s="361" t="s">
        <v>128</v>
      </c>
      <c r="X100" s="462">
        <v>1</v>
      </c>
      <c r="Y100" s="462"/>
      <c r="Z100" s="462"/>
      <c r="AA100" s="462">
        <v>1</v>
      </c>
      <c r="AB100" s="462"/>
      <c r="AC100" s="462"/>
      <c r="AD100" s="462">
        <v>2</v>
      </c>
      <c r="AE100" s="462"/>
      <c r="AF100" s="462"/>
      <c r="AG100" s="462">
        <v>2</v>
      </c>
      <c r="AH100" s="462"/>
      <c r="AI100" s="462"/>
      <c r="AJ100" s="365">
        <f t="shared" ref="AJ100:AJ101" si="42">((X100/2)+(AA100/2)+(AD100/2)+(AG100/2))/4</f>
        <v>0.75</v>
      </c>
      <c r="AK100" s="364" t="str">
        <f t="shared" ref="AK100:AK101" si="43">IF(AND(AJ100&gt;=0%,AJ100&lt;40%),"No Efectivo",IF(AND(AJ100&gt;=41%,AJ100&lt;60%),"Poco Efectivo",IF(AND(AJ100&gt;=61%,AJ100&lt;80%),"Medianamente Efectivo",IF(AND(AJ100&gt;=81%,AJ100&lt;90%),"Efectivo", IF(AND(AJ100&gt;=91%,AJ100&lt;=100%),"Altamente Efectivo")))))</f>
        <v>Medianamente Efectivo</v>
      </c>
      <c r="AL100" s="480">
        <f>AVERAGE(AJ100:AJ101)</f>
        <v>0.8125</v>
      </c>
      <c r="AM100" s="480" t="str">
        <f>IF(AND(AL100&gt;=0%,AL100&lt;40%),"0% ",IF(AND(AL100&gt;=41%,AL100&lt;60%),"20%",IF(AND(AL100&gt;=61%,AL100&lt;80%),"40%",IF(AND(AL100&gt;=81%,AL100&lt;90%),"60%", IF(AND(AL100&gt;=91%,AL100&lt;=100%),"80","0%")))))</f>
        <v>60%</v>
      </c>
      <c r="AN100" s="480">
        <v>0.88</v>
      </c>
      <c r="AO100" s="480" t="str">
        <f>IF(AND(AN100&gt;=0%,AN100&lt;40%),"0% ",IF(AND(AN100&gt;=41%,AN100&lt;60%),"20%",IF(AND(AN100&gt;=61%,AN100&lt;80%),"40%",IF(AND(AN100&gt;=81%,AN100&lt;90%),"60%", IF(AND(AN100&gt;=91%,AN100&lt;=100%),"80","0%")))))</f>
        <v>60%</v>
      </c>
      <c r="AQ100" s="471">
        <f>M100-(M100*AL100:AL101)</f>
        <v>0.75</v>
      </c>
      <c r="AR100" s="470" t="str">
        <f>IF(AQ100=5,"Esperada",IF(AQ100=4,"Alta",IF(AQ100=3,"Media",IF(AQ100=2,"Baja",IF(AQ100=1,"Remota","Remota")))))</f>
        <v>Remota</v>
      </c>
      <c r="AS100" s="470">
        <f>O100-(O100*AO100:AO101)</f>
        <v>2</v>
      </c>
      <c r="AT100" s="451" t="str">
        <f>IF(AS100=5,"Significativo",IF(AS100=4,"Alto",IF(AS100=3,"Medio",IF(AS100=2,"Bajo",IF(AS100=1,"No Significativo","No Significativo")))))</f>
        <v>Bajo</v>
      </c>
      <c r="AU100" s="451" t="str">
        <f>Q100</f>
        <v>Financiera</v>
      </c>
      <c r="AV100" s="452">
        <f>AQ100*AS100</f>
        <v>1.5</v>
      </c>
      <c r="AW100" s="451" t="str">
        <f>IF(AV100=1,"Bajo",IF(AV100=2,"Bajo",IF(AV100=3,"Bajo",IF(AV100=4,"Bajo",IF(AV100=5,"Medio",IF(AV100=6,"Medio",IF(AV100=8,"Medio",IF(AV100=9,"Medio",IF(AV100=10,"Medio",IF(AV100=12,"Medio",IF(AV100=15,"Alto",IF(AV100=16,"Alto",IF(AV100=20,"Alto",IF(AV100=25,"Alto","Bajo"))))))))))))))</f>
        <v>Bajo</v>
      </c>
      <c r="AX100" s="453" t="str">
        <f>IF(AV100=1," Aceptar el riesgo. No determinar acciones.",IF(AV100=2," Aceptar el riesgo. No determinar acciones.",IF(AV100=3," Aceptar el riesgo. No determinar acciones.",IF(AV100=4," Aceptar el riesgo. No determinar acciones.",IF(AV100=5," Evaluar a juicio de experto la nececidad de deterrminar acciones para prevenir su ocurrencia",IF(AV100=6," Evaluar a juicio de experto la nececidad de deterrminar acciones para prevenir su ocurrencia",IF(AV100=8," Evaluar a juicio de experto la nececidad de deterrminar acciones para prevenir su ocurrencia",IF(AV100=9," Evaluar a juicio de experto la nececidad de deterrminar acciones para prevenir su ocurrencia",IF(AV100=10," Evaluar a juicio de experto la nececidad de deterrminar acciones para prevenir su ocurrencia",IF(AV100=12," Evaluar a juicio de experto la nececidad de deterrminar acciones para prevenir su ocurrencia",IF(AV100=15," Deterrminar acciones para prevenir su ocurrencia, compartirla o eliminarla.",IF(AV100=16," Deterrminar acciones para prevenir su ocurrencia, compartirla o eliminarla.",IF(AV100=20," Deterrminar acciones para prevenir su ocurrencia, compartirla o eliminarla.",IF(AV100=25," Deterrminar acciones para prevenir su ocurrencia, compartirla o eliminarla."," Aceptar el riesgo. No determinar acciones."))))))))))))))</f>
        <v xml:space="preserve"> Aceptar el riesgo. No determinar acciones.</v>
      </c>
      <c r="AY100" s="59"/>
      <c r="AZ100" s="461"/>
      <c r="BA100" s="461"/>
      <c r="BB100" s="555"/>
    </row>
    <row r="101" spans="2:54" ht="34.5" customHeight="1">
      <c r="B101" s="508"/>
      <c r="C101" s="461"/>
      <c r="D101" s="460"/>
      <c r="E101" s="483"/>
      <c r="F101" s="460"/>
      <c r="G101" s="460"/>
      <c r="H101" s="460"/>
      <c r="I101" s="460"/>
      <c r="J101" s="362" t="s">
        <v>328</v>
      </c>
      <c r="K101" s="362" t="s">
        <v>330</v>
      </c>
      <c r="M101" s="462"/>
      <c r="N101" s="462"/>
      <c r="O101" s="462"/>
      <c r="P101" s="462"/>
      <c r="Q101" s="462"/>
      <c r="R101" s="462"/>
      <c r="S101" s="463"/>
      <c r="U101" s="362" t="str">
        <f t="shared" si="41"/>
        <v>Revision y analisis de las nueva tarifas, mediante comité comercial.</v>
      </c>
      <c r="V101" s="361" t="s">
        <v>109</v>
      </c>
      <c r="W101" s="361" t="s">
        <v>128</v>
      </c>
      <c r="X101" s="462">
        <v>2</v>
      </c>
      <c r="Y101" s="462"/>
      <c r="Z101" s="462"/>
      <c r="AA101" s="462">
        <v>1</v>
      </c>
      <c r="AB101" s="462"/>
      <c r="AC101" s="462"/>
      <c r="AD101" s="462">
        <v>2</v>
      </c>
      <c r="AE101" s="462"/>
      <c r="AF101" s="462"/>
      <c r="AG101" s="462">
        <v>2</v>
      </c>
      <c r="AH101" s="462"/>
      <c r="AI101" s="462"/>
      <c r="AJ101" s="365">
        <f t="shared" si="42"/>
        <v>0.875</v>
      </c>
      <c r="AK101" s="364" t="str">
        <f t="shared" si="43"/>
        <v>Efectivo</v>
      </c>
      <c r="AL101" s="476"/>
      <c r="AM101" s="476"/>
      <c r="AN101" s="476"/>
      <c r="AO101" s="476"/>
      <c r="AQ101" s="471"/>
      <c r="AR101" s="470"/>
      <c r="AS101" s="470"/>
      <c r="AT101" s="451"/>
      <c r="AU101" s="451"/>
      <c r="AV101" s="452"/>
      <c r="AW101" s="451"/>
      <c r="AX101" s="453"/>
      <c r="AZ101" s="461"/>
      <c r="BA101" s="461"/>
      <c r="BB101" s="555"/>
    </row>
    <row r="102" spans="2:54" ht="30" customHeight="1">
      <c r="B102" s="477" t="s">
        <v>331</v>
      </c>
      <c r="C102" s="482" t="s">
        <v>337</v>
      </c>
      <c r="D102" s="460" t="s">
        <v>119</v>
      </c>
      <c r="E102" s="483"/>
      <c r="F102" s="460"/>
      <c r="G102" s="460"/>
      <c r="H102" s="460"/>
      <c r="I102" s="460"/>
      <c r="J102" s="105" t="s">
        <v>333</v>
      </c>
      <c r="K102" s="149" t="s">
        <v>336</v>
      </c>
      <c r="M102" s="462">
        <v>3</v>
      </c>
      <c r="N102" s="462" t="str">
        <f>IF(M102=5,"Esperada",IF(M102=4,"Alta",IF(M102=3,"Media",IF(M102=2,"Baja",IF(M102=1,"Remota","0")))))</f>
        <v>Media</v>
      </c>
      <c r="O102" s="462">
        <v>4</v>
      </c>
      <c r="P102" s="462" t="str">
        <f>IF(O102=5,"Significativo",IF(O102=4,"Alto",IF(O102=3,"Medio",IF(O102=2,"Bajo",IF(O102=1,"No Significativo","0")))))</f>
        <v>Alto</v>
      </c>
      <c r="Q102" s="462" t="s">
        <v>47</v>
      </c>
      <c r="R102" s="462">
        <f>O102*M102</f>
        <v>12</v>
      </c>
      <c r="S102" s="463" t="str">
        <f>IF(R102=1,"Bajo",IF(R102=2,"Bajo",IF(R102=3,"Bajo",IF(R102=4,"Bajo",IF(R102=5,"Medio",IF(R102=6,"Medio",IF(R102=8,"Medio",IF(R102=9,"Medio",IF(R102=10,"Medio",IF(R102=12,"Medio",IF(R102=15,"Alto",IF(R102=16,"Alto",IF(R102=20,"Alto",IF(R102=25,"Alto","0"))))))))))))))</f>
        <v>Medio</v>
      </c>
      <c r="U102" s="149" t="str">
        <f t="shared" si="40"/>
        <v>Ingreso de recaudos al SIEC con un limite de dos días posteriores al pago hecho por el usuario.</v>
      </c>
      <c r="V102" s="312" t="s">
        <v>120</v>
      </c>
      <c r="W102" s="147" t="s">
        <v>131</v>
      </c>
      <c r="X102" s="462">
        <v>2</v>
      </c>
      <c r="Y102" s="462"/>
      <c r="Z102" s="462"/>
      <c r="AA102" s="462">
        <v>1</v>
      </c>
      <c r="AB102" s="462"/>
      <c r="AC102" s="462"/>
      <c r="AD102" s="462">
        <v>2</v>
      </c>
      <c r="AE102" s="462"/>
      <c r="AF102" s="462"/>
      <c r="AG102" s="462">
        <v>2</v>
      </c>
      <c r="AH102" s="462"/>
      <c r="AI102" s="462"/>
      <c r="AJ102" s="152">
        <f t="shared" si="38"/>
        <v>0.875</v>
      </c>
      <c r="AK102" s="150" t="str">
        <f t="shared" si="39"/>
        <v>Efectivo</v>
      </c>
      <c r="AL102" s="481">
        <f>AVERAGE(AJ102:AJ104)</f>
        <v>0.83333333333333337</v>
      </c>
      <c r="AM102" s="481" t="str">
        <f>IF(AND(AL102&gt;=0%,AL102&lt;40%),"0% ",IF(AND(AL102&gt;=41%,AL102&lt;60%),"20%",IF(AND(AL102&gt;=61%,AL102&lt;80%),"40%",IF(AND(AL102&gt;=81%,AL102&lt;90%),"60%", IF(AND(AL102&gt;=91%,AL102&lt;=100%),"80","0%")))))</f>
        <v>60%</v>
      </c>
      <c r="AN102" s="481">
        <v>0.88</v>
      </c>
      <c r="AO102" s="481" t="str">
        <f>IF(AND(AN102&gt;=0%,AN102&lt;40%),"0% ",IF(AND(AN102&gt;=41%,AN102&lt;60%),"20%",IF(AND(AN102&gt;=61%,AN102&lt;80%),"40%",IF(AND(AN102&gt;=81%,AN102&lt;90%),"60%", IF(AND(AN102&gt;=91%,AN102&lt;=100%),"80","0%")))))</f>
        <v>60%</v>
      </c>
      <c r="AQ102" s="471">
        <f>M102-(M102*AL102:AL103)</f>
        <v>0.5</v>
      </c>
      <c r="AR102" s="470" t="str">
        <f>IF(AQ102=5,"Esperada",IF(AQ102=4,"Alta",IF(AQ102=3,"Media",IF(AQ102=2,"Baja",IF(AQ102=1,"Remota","Remota")))))</f>
        <v>Remota</v>
      </c>
      <c r="AS102" s="471">
        <f>O102-(O102*AO102:AO103)</f>
        <v>1.6</v>
      </c>
      <c r="AT102" s="451" t="str">
        <f>IF(AS102=5,"Significativo",IF(AS102=4,"Alto",IF(AS102=3,"Medio",IF(AS102=2,"Bajo",IF(AS102=1,"No Significativo","No Significativo")))))</f>
        <v>No Significativo</v>
      </c>
      <c r="AU102" s="451" t="str">
        <f>Q102</f>
        <v>Reputacional</v>
      </c>
      <c r="AV102" s="452">
        <f>AQ102*AS102</f>
        <v>0.8</v>
      </c>
      <c r="AW102" s="451" t="str">
        <f>IF(AV102=1,"Bajo",IF(AV102=2,"Bajo",IF(AV102=3,"Bajo",IF(AV102=4,"Bajo",IF(AV102=5,"Medio",IF(AV102=6,"Medio",IF(AV102=8,"Medio",IF(AV102=9,"Medio",IF(AV102=10,"Medio",IF(AV102=12,"Medio",IF(AV102=15,"Alto",IF(AV102=16,"Alto",IF(AV102=20,"Alto",IF(AV102=25,"Alto","Bajo"))))))))))))))</f>
        <v>Bajo</v>
      </c>
      <c r="AX102" s="451" t="str">
        <f>IF(AV102=1," Aceptar el riesgo. No determinar acciones.",IF(AV102=2," Aceptar el riesgo. No determinar acciones.",IF(AV102=3," Aceptar el riesgo. No determinar acciones.",IF(AV102=4," Aceptar el riesgo. No determinar acciones.",IF(AV102=5," Evaluar a juicio de experto la nececidad de deterrminar acciones para prevenir su ocurrencia",IF(AV102=6," Evaluar a juicio de experto la nececidad de deterrminar acciones para prevenir su ocurrencia",IF(AV102=8," Evaluar a juicio de experto la nececidad de deterrminar acciones para prevenir su ocurrencia",IF(AV102=9," Evaluar a juicio de experto la nececidad de deterrminar acciones para prevenir su ocurrencia",IF(AV102=10," Evaluar a juicio de experto la nececidad de deterrminar acciones para prevenir su ocurrencia",IF(AV102=12," Evaluar a juicio de experto la nececidad de deterrminar acciones para prevenir su ocurrencia",IF(AV102=15," Deterrminar acciones para prevenir su ocurrencia, compartirla o eliminarla.",IF(AV102=16," Deterrminar acciones para prevenir su ocurrencia, compartirla o eliminarla.",IF(AV102=20," Deterrminar acciones para prevenir su ocurrencia, compartirla o eliminarla.",IF(AV102=25," Deterrminar acciones para prevenir su ocurrencia, compartirla o eliminarla."," Aceptar el riesgo. No determinar acciones."))))))))))))))</f>
        <v xml:space="preserve"> Aceptar el riesgo. No determinar acciones.</v>
      </c>
      <c r="AZ102" s="454"/>
      <c r="BA102" s="456"/>
      <c r="BB102" s="458"/>
    </row>
    <row r="103" spans="2:54" ht="33.75" customHeight="1">
      <c r="B103" s="477"/>
      <c r="C103" s="482"/>
      <c r="D103" s="460"/>
      <c r="E103" s="483"/>
      <c r="F103" s="460"/>
      <c r="G103" s="460"/>
      <c r="H103" s="460"/>
      <c r="I103" s="460"/>
      <c r="J103" s="105" t="s">
        <v>332</v>
      </c>
      <c r="K103" s="149" t="s">
        <v>335</v>
      </c>
      <c r="M103" s="462"/>
      <c r="N103" s="462"/>
      <c r="O103" s="462"/>
      <c r="P103" s="462"/>
      <c r="Q103" s="462"/>
      <c r="R103" s="462"/>
      <c r="S103" s="463"/>
      <c r="U103" s="149" t="str">
        <f>+K103</f>
        <v xml:space="preserve">Actualización diaria de la información. </v>
      </c>
      <c r="V103" s="312" t="s">
        <v>120</v>
      </c>
      <c r="W103" s="147" t="s">
        <v>130</v>
      </c>
      <c r="X103" s="462">
        <v>2</v>
      </c>
      <c r="Y103" s="462"/>
      <c r="Z103" s="462"/>
      <c r="AA103" s="462">
        <v>1</v>
      </c>
      <c r="AB103" s="462"/>
      <c r="AC103" s="462"/>
      <c r="AD103" s="462">
        <v>2</v>
      </c>
      <c r="AE103" s="462"/>
      <c r="AF103" s="462"/>
      <c r="AG103" s="462">
        <v>2</v>
      </c>
      <c r="AH103" s="462"/>
      <c r="AI103" s="462"/>
      <c r="AJ103" s="152">
        <f t="shared" si="38"/>
        <v>0.875</v>
      </c>
      <c r="AK103" s="150" t="str">
        <f t="shared" si="39"/>
        <v>Efectivo</v>
      </c>
      <c r="AL103" s="481"/>
      <c r="AM103" s="481"/>
      <c r="AN103" s="481"/>
      <c r="AO103" s="481"/>
      <c r="AQ103" s="471"/>
      <c r="AR103" s="470"/>
      <c r="AS103" s="471"/>
      <c r="AT103" s="451"/>
      <c r="AU103" s="451"/>
      <c r="AV103" s="452"/>
      <c r="AW103" s="451"/>
      <c r="AX103" s="451"/>
      <c r="AZ103" s="464"/>
      <c r="BA103" s="494"/>
      <c r="BB103" s="492"/>
    </row>
    <row r="104" spans="2:54" ht="33.75" customHeight="1">
      <c r="B104" s="477"/>
      <c r="C104" s="482"/>
      <c r="D104" s="460"/>
      <c r="E104" s="483"/>
      <c r="F104" s="460"/>
      <c r="G104" s="460"/>
      <c r="H104" s="460"/>
      <c r="I104" s="460"/>
      <c r="J104" s="105" t="s">
        <v>338</v>
      </c>
      <c r="K104" s="149" t="s">
        <v>334</v>
      </c>
      <c r="M104" s="462"/>
      <c r="N104" s="462"/>
      <c r="O104" s="462"/>
      <c r="P104" s="462"/>
      <c r="Q104" s="462"/>
      <c r="R104" s="462"/>
      <c r="S104" s="463"/>
      <c r="U104" s="149" t="str">
        <f t="shared" ref="U104:U109" si="44">+K104</f>
        <v>Realizar suspensiones despues del primer dia de la semana siempre y cuando el dia habil anterior sea fecha limite.</v>
      </c>
      <c r="V104" s="312" t="s">
        <v>109</v>
      </c>
      <c r="W104" s="147" t="s">
        <v>130</v>
      </c>
      <c r="X104" s="462">
        <v>2</v>
      </c>
      <c r="Y104" s="462"/>
      <c r="Z104" s="462"/>
      <c r="AA104" s="462">
        <v>1</v>
      </c>
      <c r="AB104" s="462"/>
      <c r="AC104" s="462"/>
      <c r="AD104" s="462">
        <v>1</v>
      </c>
      <c r="AE104" s="462"/>
      <c r="AF104" s="462"/>
      <c r="AG104" s="462">
        <v>2</v>
      </c>
      <c r="AH104" s="462"/>
      <c r="AI104" s="462"/>
      <c r="AJ104" s="152">
        <f t="shared" si="38"/>
        <v>0.75</v>
      </c>
      <c r="AK104" s="150" t="str">
        <f t="shared" si="39"/>
        <v>Medianamente Efectivo</v>
      </c>
      <c r="AL104" s="481"/>
      <c r="AM104" s="481"/>
      <c r="AN104" s="481"/>
      <c r="AO104" s="481"/>
      <c r="AQ104" s="471"/>
      <c r="AR104" s="470"/>
      <c r="AS104" s="471"/>
      <c r="AT104" s="451"/>
      <c r="AU104" s="451"/>
      <c r="AV104" s="452"/>
      <c r="AW104" s="451"/>
      <c r="AX104" s="451"/>
      <c r="AZ104" s="455"/>
      <c r="BA104" s="457"/>
      <c r="BB104" s="459"/>
    </row>
    <row r="105" spans="2:54" ht="33.75" customHeight="1">
      <c r="B105" s="477"/>
      <c r="C105" s="482" t="s">
        <v>339</v>
      </c>
      <c r="D105" s="460" t="s">
        <v>119</v>
      </c>
      <c r="E105" s="483"/>
      <c r="F105" s="460"/>
      <c r="G105" s="460"/>
      <c r="H105" s="460"/>
      <c r="I105" s="460"/>
      <c r="J105" s="149" t="s">
        <v>343</v>
      </c>
      <c r="K105" s="149" t="s">
        <v>345</v>
      </c>
      <c r="M105" s="462">
        <v>4</v>
      </c>
      <c r="N105" s="462" t="str">
        <f>IF(M105=5,"Esperada",IF(M105=4,"Alta",IF(M105=3,"Media",IF(M105=2,"Baja",IF(M105=1,"Remota","0")))))</f>
        <v>Alta</v>
      </c>
      <c r="O105" s="462">
        <v>4</v>
      </c>
      <c r="P105" s="462" t="str">
        <f>IF(O105=5,"Significativo",IF(O105=4,"Alto",IF(O105=3,"Medio",IF(O105=2,"Bajo",IF(O105=1,"No Significativo","0")))))</f>
        <v>Alto</v>
      </c>
      <c r="Q105" s="462" t="s">
        <v>43</v>
      </c>
      <c r="R105" s="462">
        <f>O105*M105</f>
        <v>16</v>
      </c>
      <c r="S105" s="463" t="str">
        <f>IF(R105=1,"Bajo",IF(R105=2,"Bajo",IF(R105=3,"Bajo",IF(R105=4,"Bajo",IF(R105=5,"Medio",IF(R105=6,"Medio",IF(R105=8,"Medio",IF(R105=9,"Medio",IF(R105=10,"Medio",IF(R105=12,"Medio",IF(R105=15,"Alto",IF(R105=16,"Alto",IF(R105=20,"Alto",IF(R105=25,"Alto","0"))))))))))))))</f>
        <v>Alto</v>
      </c>
      <c r="U105" s="149" t="str">
        <f>+K105</f>
        <v>Directriz: Descuentos  con el visto bueno del Jefe del Área o Gerente Comercial.</v>
      </c>
      <c r="V105" s="312" t="s">
        <v>109</v>
      </c>
      <c r="W105" s="147" t="s">
        <v>130</v>
      </c>
      <c r="X105" s="462">
        <v>2</v>
      </c>
      <c r="Y105" s="462"/>
      <c r="Z105" s="462"/>
      <c r="AA105" s="462">
        <v>1</v>
      </c>
      <c r="AB105" s="462"/>
      <c r="AC105" s="462"/>
      <c r="AD105" s="462">
        <v>2</v>
      </c>
      <c r="AE105" s="462"/>
      <c r="AF105" s="462"/>
      <c r="AG105" s="462">
        <v>1</v>
      </c>
      <c r="AH105" s="462"/>
      <c r="AI105" s="462"/>
      <c r="AJ105" s="152">
        <f t="shared" si="38"/>
        <v>0.75</v>
      </c>
      <c r="AK105" s="150" t="str">
        <f t="shared" si="39"/>
        <v>Medianamente Efectivo</v>
      </c>
      <c r="AL105" s="481">
        <f>AVERAGE(AJ105:AJ107)</f>
        <v>0.66666666666666663</v>
      </c>
      <c r="AM105" s="481" t="str">
        <f>IF(AND(AL105&gt;=0%,AL105&lt;40%),"0% ",IF(AND(AL105&gt;=41%,AL105&lt;60%),"20%",IF(AND(AL105&gt;=61%,AL105&lt;80%),"40%",IF(AND(AL105&gt;=81%,AL105&lt;90%),"60%", IF(AND(AL105&gt;=91%,AL105&lt;=100%),"80","0%")))))</f>
        <v>40%</v>
      </c>
      <c r="AN105" s="481">
        <f>AVERAGE(AJ105:AJ107)</f>
        <v>0.66666666666666663</v>
      </c>
      <c r="AO105" s="481" t="str">
        <f>IF(AND(AN105&gt;=0%,AN105&lt;40%),"0% ",IF(AND(AN105&gt;=41%,AN105&lt;60%),"20%",IF(AND(AN105&gt;=61%,AN105&lt;80%),"40%",IF(AND(AN105&gt;=81%,AN105&lt;90%),"60%", IF(AND(AN105&gt;=91%,AN105&lt;=100%),"80","0%")))))</f>
        <v>40%</v>
      </c>
      <c r="AQ105" s="471">
        <f>M105-(M105*AL105)</f>
        <v>1.3333333333333335</v>
      </c>
      <c r="AR105" s="470" t="str">
        <f>IF(AQ105=5,"Esperada",IF(AQ105=4,"Alta",IF(AQ105=3,"Media",IF(AQ105=2,"Baja",IF(AQ105=1,"Remota","Remota")))))</f>
        <v>Remota</v>
      </c>
      <c r="AS105" s="471">
        <f>O105-(O105*AO105)</f>
        <v>2.4</v>
      </c>
      <c r="AT105" s="451" t="str">
        <f>IF(AS105=5,"Significativo",IF(AS105=4,"Alto",IF(AS105=3,"Medio",IF(AS105=2,"Bajo",IF(AS105=1,"No Significativo","No Significativo")))))</f>
        <v>No Significativo</v>
      </c>
      <c r="AU105" s="451" t="str">
        <f>Q105</f>
        <v>Financiera</v>
      </c>
      <c r="AV105" s="452">
        <f>AQ105*AS105</f>
        <v>3.2</v>
      </c>
      <c r="AW105" s="451" t="str">
        <f>IF(AV105=1,"Bajo",IF(AV105=2,"Bajo",IF(AV105=3,"Bajo",IF(AV105=4,"Bajo",IF(AV105=5,"Medio",IF(AV105=6,"Medio",IF(AV105=8,"Medio",IF(AV105=9,"Medio",IF(AV105=10,"Medio",IF(AV105=12,"Medio",IF(AV105=15,"Alto",IF(AV105=16,"Alto",IF(AV105=20,"Alto",IF(AV105=25,"Alto","Bajo"))))))))))))))</f>
        <v>Bajo</v>
      </c>
      <c r="AX105" s="451" t="str">
        <f>IF(AV105=1," Aceptar el riesgo. No determinar acciones.",IF(AV105=2," Aceptar el riesgo. No determinar acciones.",IF(AV105=3," Aceptar el riesgo. No determinar acciones.",IF(AV105=4," Aceptar el riesgo. No determinar acciones.",IF(AV105=5," Evaluar a juicio de experto la nececidad de deterrminar acciones para prevenir su ocurrencia",IF(AV105=6," Evaluar a juicio de experto la nececidad de deterrminar acciones para prevenir su ocurrencia",IF(AV105=8," Evaluar a juicio de experto la nececidad de deterrminar acciones para prevenir su ocurrencia",IF(AV105=9," Evaluar a juicio de experto la nececidad de deterrminar acciones para prevenir su ocurrencia",IF(AV105=10," Evaluar a juicio de experto la nececidad de deterrminar acciones para prevenir su ocurrencia",IF(AV105=12," Evaluar a juicio de experto la nececidad de deterrminar acciones para prevenir su ocurrencia",IF(AV105=15," Deterrminar acciones para prevenir su ocurrencia, compartirla o eliminarla.",IF(AV105=16," Deterrminar acciones para prevenir su ocurrencia, compartirla o eliminarla.",IF(AV105=20," Deterrminar acciones para prevenir su ocurrencia, compartirla o eliminarla.",IF(AV105=25," Deterrminar acciones para prevenir su ocurrencia, compartirla o eliminarla."," Aceptar el riesgo. No determinar acciones."))))))))))))))</f>
        <v xml:space="preserve"> Aceptar el riesgo. No determinar acciones.</v>
      </c>
      <c r="AZ105" s="454"/>
      <c r="BA105" s="456"/>
      <c r="BB105" s="458"/>
    </row>
    <row r="106" spans="2:54" ht="33.75" customHeight="1">
      <c r="B106" s="477"/>
      <c r="C106" s="482"/>
      <c r="D106" s="460"/>
      <c r="E106" s="483"/>
      <c r="F106" s="460"/>
      <c r="G106" s="460"/>
      <c r="H106" s="460"/>
      <c r="I106" s="460"/>
      <c r="J106" s="149" t="s">
        <v>344</v>
      </c>
      <c r="K106" s="149" t="s">
        <v>341</v>
      </c>
      <c r="M106" s="462"/>
      <c r="N106" s="462"/>
      <c r="O106" s="462"/>
      <c r="P106" s="462"/>
      <c r="Q106" s="462"/>
      <c r="R106" s="462"/>
      <c r="S106" s="463"/>
      <c r="U106" s="149" t="str">
        <f t="shared" si="44"/>
        <v>Realizar cruces de información de los conceptos cobrados contra los recaudados.</v>
      </c>
      <c r="V106" s="312" t="s">
        <v>109</v>
      </c>
      <c r="W106" s="147" t="s">
        <v>130</v>
      </c>
      <c r="X106" s="462">
        <v>0</v>
      </c>
      <c r="Y106" s="462"/>
      <c r="Z106" s="462"/>
      <c r="AA106" s="462">
        <v>1</v>
      </c>
      <c r="AB106" s="462"/>
      <c r="AC106" s="462"/>
      <c r="AD106" s="462">
        <v>2</v>
      </c>
      <c r="AE106" s="462"/>
      <c r="AF106" s="462"/>
      <c r="AG106" s="462">
        <v>1</v>
      </c>
      <c r="AH106" s="462"/>
      <c r="AI106" s="462"/>
      <c r="AJ106" s="152">
        <f t="shared" si="38"/>
        <v>0.5</v>
      </c>
      <c r="AK106" s="150" t="str">
        <f t="shared" si="39"/>
        <v>Poco Efectivo</v>
      </c>
      <c r="AL106" s="481"/>
      <c r="AM106" s="481"/>
      <c r="AN106" s="481"/>
      <c r="AO106" s="481"/>
      <c r="AQ106" s="471"/>
      <c r="AR106" s="470"/>
      <c r="AS106" s="471"/>
      <c r="AT106" s="451"/>
      <c r="AU106" s="451"/>
      <c r="AV106" s="452"/>
      <c r="AW106" s="451"/>
      <c r="AX106" s="451"/>
      <c r="AZ106" s="464"/>
      <c r="BA106" s="494"/>
      <c r="BB106" s="492"/>
    </row>
    <row r="107" spans="2:54" ht="33.75" customHeight="1">
      <c r="B107" s="477"/>
      <c r="C107" s="482"/>
      <c r="D107" s="460"/>
      <c r="E107" s="483"/>
      <c r="F107" s="460"/>
      <c r="G107" s="460"/>
      <c r="H107" s="460"/>
      <c r="I107" s="460"/>
      <c r="J107" s="144" t="s">
        <v>342</v>
      </c>
      <c r="K107" s="149" t="s">
        <v>346</v>
      </c>
      <c r="M107" s="462"/>
      <c r="N107" s="462"/>
      <c r="O107" s="462"/>
      <c r="P107" s="462"/>
      <c r="Q107" s="462"/>
      <c r="R107" s="462"/>
      <c r="S107" s="463"/>
      <c r="U107" s="149" t="str">
        <f t="shared" si="44"/>
        <v>Directriz: Cobros por suspensión no efectuados deberán ser autorizados por el Jefe del Área o Gerente Comercial.</v>
      </c>
      <c r="V107" s="312" t="s">
        <v>109</v>
      </c>
      <c r="W107" s="147" t="s">
        <v>130</v>
      </c>
      <c r="X107" s="462">
        <v>2</v>
      </c>
      <c r="Y107" s="462"/>
      <c r="Z107" s="462"/>
      <c r="AA107" s="462">
        <v>1</v>
      </c>
      <c r="AB107" s="462"/>
      <c r="AC107" s="462"/>
      <c r="AD107" s="462">
        <v>2</v>
      </c>
      <c r="AE107" s="462"/>
      <c r="AF107" s="462"/>
      <c r="AG107" s="462">
        <v>1</v>
      </c>
      <c r="AH107" s="462"/>
      <c r="AI107" s="462"/>
      <c r="AJ107" s="152">
        <f t="shared" si="38"/>
        <v>0.75</v>
      </c>
      <c r="AK107" s="150" t="str">
        <f t="shared" si="39"/>
        <v>Medianamente Efectivo</v>
      </c>
      <c r="AL107" s="481"/>
      <c r="AM107" s="481"/>
      <c r="AN107" s="481"/>
      <c r="AO107" s="481"/>
      <c r="AQ107" s="471"/>
      <c r="AR107" s="470"/>
      <c r="AS107" s="471"/>
      <c r="AT107" s="451"/>
      <c r="AU107" s="451"/>
      <c r="AV107" s="452"/>
      <c r="AW107" s="451"/>
      <c r="AX107" s="451"/>
      <c r="AZ107" s="455"/>
      <c r="BA107" s="457"/>
      <c r="BB107" s="459"/>
    </row>
    <row r="108" spans="2:54" ht="33.75" customHeight="1">
      <c r="B108" s="477"/>
      <c r="C108" s="108" t="s">
        <v>347</v>
      </c>
      <c r="D108" s="145" t="s">
        <v>119</v>
      </c>
      <c r="E108" s="146"/>
      <c r="F108" s="145"/>
      <c r="G108" s="145"/>
      <c r="H108" s="316"/>
      <c r="I108" s="316"/>
      <c r="J108" s="144" t="s">
        <v>340</v>
      </c>
      <c r="K108" s="149" t="s">
        <v>346</v>
      </c>
      <c r="M108" s="312">
        <v>4</v>
      </c>
      <c r="N108" s="147" t="str">
        <f>IF(M108=5,"Esperada",IF(M108=4,"Alta",IF(M108=3,"Media",IF(M108=2,"Baja",IF(M108=1,"Remota","0")))))</f>
        <v>Alta</v>
      </c>
      <c r="O108" s="147">
        <v>4</v>
      </c>
      <c r="P108" s="312" t="str">
        <f>IF(O108=5,"Significativo",IF(O108=4,"Alto",IF(O108=3,"Medio",IF(O108=2,"Bajo",IF(O108=1,"No Significativo","0")))))</f>
        <v>Alto</v>
      </c>
      <c r="Q108" s="312" t="s">
        <v>43</v>
      </c>
      <c r="R108" s="312">
        <f>O108*M108</f>
        <v>16</v>
      </c>
      <c r="S108" s="318" t="str">
        <f>IF(R108=1,"Bajo",IF(R108=2,"Bajo",IF(R108=3,"Bajo",IF(R108=4,"Bajo",IF(R108=5,"Medio",IF(R108=6,"Medio",IF(R108=8,"Medio",IF(R108=9,"Medio",IF(R108=10,"Medio",IF(R108=12,"Medio",IF(R108=15,"Alto",IF(R108=16,"Alto",IF(R108=20,"Alto",IF(R108=25,"Alto","0"))))))))))))))</f>
        <v>Alto</v>
      </c>
      <c r="T108" s="57"/>
      <c r="U108" s="47" t="str">
        <f>+K108</f>
        <v>Directriz: Cobros por suspensión no efectuados deberán ser autorizados por el Jefe del Área o Gerente Comercial.</v>
      </c>
      <c r="V108" s="312" t="s">
        <v>109</v>
      </c>
      <c r="W108" s="147" t="s">
        <v>130</v>
      </c>
      <c r="X108" s="448">
        <v>2</v>
      </c>
      <c r="Y108" s="449"/>
      <c r="Z108" s="450"/>
      <c r="AA108" s="448">
        <v>1</v>
      </c>
      <c r="AB108" s="449"/>
      <c r="AC108" s="450"/>
      <c r="AD108" s="448">
        <v>2</v>
      </c>
      <c r="AE108" s="449"/>
      <c r="AF108" s="450"/>
      <c r="AG108" s="448">
        <v>1</v>
      </c>
      <c r="AH108" s="449"/>
      <c r="AI108" s="450"/>
      <c r="AJ108" s="148">
        <f t="shared" si="38"/>
        <v>0.75</v>
      </c>
      <c r="AK108" s="148" t="str">
        <f t="shared" si="39"/>
        <v>Medianamente Efectivo</v>
      </c>
      <c r="AL108" s="148">
        <f>AVERAGE(AJ108)</f>
        <v>0.75</v>
      </c>
      <c r="AM108" s="148" t="str">
        <f>IF(AND(AL108&gt;=0%,AL108&lt;40%),"0% ",IF(AND(AL108&gt;=41%,AL108&lt;60%),"20%",IF(AND(AL108&gt;=61%,AL108&lt;80%),"40%",IF(AND(AL108&gt;=81%,AL108&lt;90%),"60%", IF(AND(AL108&gt;=91%,AL108&lt;=100%),"80","0%")))))</f>
        <v>40%</v>
      </c>
      <c r="AN108" s="148">
        <v>0.88</v>
      </c>
      <c r="AO108" s="148" t="str">
        <f>IF(AND(AN108&gt;=0%,AN108&lt;40%),"0% ",IF(AND(AN108&gt;=41%,AN108&lt;60%),"20%",IF(AND(AN108&gt;=61%,AN108&lt;80%),"40%",IF(AND(AN108&gt;=81%,AN108&lt;90%),"60%", IF(AND(AN108&gt;=91%,AN108&lt;=100%),"80","0%")))))</f>
        <v>60%</v>
      </c>
      <c r="AP108" s="57"/>
      <c r="AQ108" s="137">
        <f>M108-(M108*AL108)</f>
        <v>1</v>
      </c>
      <c r="AR108" s="137" t="str">
        <f>IF(AQ108=5,"Esperada",IF(AQ108=4,"Alta",IF(AQ108=3,"Media",IF(AQ108=2,"Baja",IF(AQ108=1,"Remota","Remota")))))</f>
        <v>Remota</v>
      </c>
      <c r="AS108" s="138">
        <f>O108-(O108*AO108)</f>
        <v>1.6</v>
      </c>
      <c r="AT108" s="139" t="str">
        <f>IF(AS108=5,"Significativo",IF(AS108=4,"Alto",IF(AS108=3,"Medio",IF(AS108=2,"Bajo",IF(AS108=1,"No Significativo","No Significativo")))))</f>
        <v>No Significativo</v>
      </c>
      <c r="AU108" s="139" t="str">
        <f>Q108</f>
        <v>Financiera</v>
      </c>
      <c r="AV108" s="140">
        <f>AQ108*AS108</f>
        <v>1.6</v>
      </c>
      <c r="AW108" s="139" t="str">
        <f>IF(AV108=1,"Bajo",IF(AV108=2,"Bajo",IF(AV108=3,"Bajo",IF(AV108=4,"Bajo",IF(AV108=5,"Medio",IF(AV108=6,"Medio",IF(AV108=8,"Medio",IF(AV108=9,"Medio",IF(AV108=10,"Medio",IF(AV108=12,"Medio",IF(AV108=15,"Alto",IF(AV108=16,"Alto",IF(AV108=20,"Alto",IF(AV108=25,"Alto","Bajo"))))))))))))))</f>
        <v>Bajo</v>
      </c>
      <c r="AX108" s="141" t="str">
        <f>IF(AV108=1," Aceptar el riesgo. No determinar acciones.",IF(AV108=2," Aceptar el riesgo. No determinar acciones.",IF(AV108=3," Aceptar el riesgo. No determinar acciones.",IF(AV108=4," Aceptar el riesgo. No determinar acciones.",IF(AV108=5," Evaluar a juicio de experto la nececidad de deterrminar acciones para prevenir su ocurrencia",IF(AV108=6," Evaluar a juicio de experto la nececidad de deterrminar acciones para prevenir su ocurrencia",IF(AV108=8," Evaluar a juicio de experto la nececidad de deterrminar acciones para prevenir su ocurrencia",IF(AV108=9," Evaluar a juicio de experto la nececidad de deterrminar acciones para prevenir su ocurrencia",IF(AV108=10," Evaluar a juicio de experto la nececidad de deterrminar acciones para prevenir su ocurrencia",IF(AV108=12," Evaluar a juicio de experto la nececidad de deterrminar acciones para prevenir su ocurrencia",IF(AV108=15," Deterrminar acciones para prevenir su ocurrencia, compartirla o eliminarla.",IF(AV108=16," Deterrminar acciones para prevenir su ocurrencia, compartirla o eliminarla.",IF(AV108=20," Deterrminar acciones para prevenir su ocurrencia, compartirla o eliminarla.",IF(AV108=25," Deterrminar acciones para prevenir su ocurrencia, compartirla o eliminarla."," Aceptar el riesgo. No determinar acciones."))))))))))))))</f>
        <v xml:space="preserve"> Aceptar el riesgo. No determinar acciones.</v>
      </c>
      <c r="AY108" s="59"/>
      <c r="AZ108" s="149"/>
      <c r="BA108" s="149"/>
      <c r="BB108" s="7"/>
    </row>
    <row r="109" spans="2:54" ht="33.75" customHeight="1">
      <c r="B109" s="477"/>
      <c r="C109" s="461" t="s">
        <v>348</v>
      </c>
      <c r="D109" s="460" t="s">
        <v>119</v>
      </c>
      <c r="E109" s="483"/>
      <c r="F109" s="460"/>
      <c r="G109" s="460"/>
      <c r="H109" s="460"/>
      <c r="I109" s="460"/>
      <c r="J109" s="155" t="s">
        <v>349</v>
      </c>
      <c r="K109" s="154" t="s">
        <v>351</v>
      </c>
      <c r="M109" s="462">
        <v>4</v>
      </c>
      <c r="N109" s="462" t="str">
        <f>IF(M109=5,"Esperada",IF(M109=4,"Alta",IF(M109=3,"Media",IF(M109=2,"Baja",IF(M109=1,"Remota","0")))))</f>
        <v>Alta</v>
      </c>
      <c r="O109" s="462">
        <v>4</v>
      </c>
      <c r="P109" s="462" t="str">
        <f>IF(O109=5,"Significativo",IF(O109=4,"Alto",IF(O109=3,"Medio",IF(O109=2,"Bajo",IF(O109=1,"No Significativo","0")))))</f>
        <v>Alto</v>
      </c>
      <c r="Q109" s="462" t="s">
        <v>43</v>
      </c>
      <c r="R109" s="462">
        <f>O109*M109</f>
        <v>16</v>
      </c>
      <c r="S109" s="463" t="str">
        <f>IF(R109=1,"Bajo",IF(R109=2,"Bajo",IF(R109=3,"Bajo",IF(R109=4,"Bajo",IF(R109=5,"Medio",IF(R109=6,"Medio",IF(R109=8,"Medio",IF(R109=9,"Medio",IF(R109=10,"Medio",IF(R109=12,"Medio",IF(R109=15,"Alto",IF(R109=16,"Alto",IF(R109=20,"Alto",IF(R109=25,"Alto","0"))))))))))))))</f>
        <v>Alto</v>
      </c>
      <c r="U109" s="154" t="str">
        <f t="shared" si="44"/>
        <v>Plan de formacion: capacitacion sobre valores humanistas (la ética y moral) al personal del área</v>
      </c>
      <c r="V109" s="312" t="s">
        <v>109</v>
      </c>
      <c r="W109" s="153" t="s">
        <v>136</v>
      </c>
      <c r="X109" s="462">
        <v>2</v>
      </c>
      <c r="Y109" s="462"/>
      <c r="Z109" s="462"/>
      <c r="AA109" s="462">
        <v>1</v>
      </c>
      <c r="AB109" s="462"/>
      <c r="AC109" s="462"/>
      <c r="AD109" s="462">
        <v>2</v>
      </c>
      <c r="AE109" s="462"/>
      <c r="AF109" s="462"/>
      <c r="AG109" s="462">
        <v>2</v>
      </c>
      <c r="AH109" s="462"/>
      <c r="AI109" s="462"/>
      <c r="AJ109" s="157">
        <f t="shared" si="38"/>
        <v>0.875</v>
      </c>
      <c r="AK109" s="156" t="str">
        <f t="shared" si="39"/>
        <v>Efectivo</v>
      </c>
      <c r="AL109" s="481">
        <f>AVERAGE(AJ109:AJ110)</f>
        <v>0.875</v>
      </c>
      <c r="AM109" s="481" t="str">
        <f>IF(AND(AL109&gt;=0%,AL109&lt;40%),"0% ",IF(AND(AL109&gt;=41%,AL109&lt;60%),"20%",IF(AND(AL109&gt;=61%,AL109&lt;80%),"40%",IF(AND(AL109&gt;=81%,AL109&lt;90%),"60%", IF(AND(AL109&gt;=91%,AL109&lt;=100%),"80","0%")))))</f>
        <v>60%</v>
      </c>
      <c r="AN109" s="481">
        <v>0.88</v>
      </c>
      <c r="AO109" s="481" t="str">
        <f>IF(AND(AN109&gt;=0%,AN109&lt;40%),"0% ",IF(AND(AN109&gt;=41%,AN109&lt;60%),"20%",IF(AND(AN109&gt;=61%,AN109&lt;80%),"40%",IF(AND(AN109&gt;=81%,AN109&lt;90%),"60%", IF(AND(AN109&gt;=91%,AN109&lt;=100%),"80","0%")))))</f>
        <v>60%</v>
      </c>
      <c r="AQ109" s="471">
        <f>M109-(M109*AL109:AL110)</f>
        <v>0.5</v>
      </c>
      <c r="AR109" s="470" t="str">
        <f>IF(AQ109=5,"Esperada",IF(AQ109=4,"Alta",IF(AQ109=3,"Media",IF(AQ109=2,"Baja",IF(AQ109=1,"Remota","Remota")))))</f>
        <v>Remota</v>
      </c>
      <c r="AS109" s="471">
        <f>O109-(O109*AO109:AO110)</f>
        <v>1.6</v>
      </c>
      <c r="AT109" s="451" t="str">
        <f>IF(AS109=5,"Significativo",IF(AS109=4,"Alto",IF(AS109=3,"Medio",IF(AS109=2,"Bajo",IF(AS109=1,"No Significativo","No Significativo")))))</f>
        <v>No Significativo</v>
      </c>
      <c r="AU109" s="451" t="str">
        <f>Q109</f>
        <v>Financiera</v>
      </c>
      <c r="AV109" s="452">
        <f>AQ109*AS109</f>
        <v>0.8</v>
      </c>
      <c r="AW109" s="451" t="str">
        <f>IF(AV109=1,"Bajo",IF(AV109=2,"Bajo",IF(AV109=3,"Bajo",IF(AV109=4,"Bajo",IF(AV109=5,"Medio",IF(AV109=6,"Medio",IF(AV109=8,"Medio",IF(AV109=9,"Medio",IF(AV109=10,"Medio",IF(AV109=12,"Medio",IF(AV109=15,"Alto",IF(AV109=16,"Alto",IF(AV109=20,"Alto",IF(AV109=25,"Alto","Bajo"))))))))))))))</f>
        <v>Bajo</v>
      </c>
      <c r="AX109" s="453" t="str">
        <f>IF(AV109=1," Aceptar el riesgo. No determinar acciones.",IF(AV109=2," Aceptar el riesgo. No determinar acciones.",IF(AV109=3," Aceptar el riesgo. No determinar acciones.",IF(AV109=4," Aceptar el riesgo. No determinar acciones.",IF(AV109=5," Evaluar a juicio de experto la nececidad de deterrminar acciones para prevenir su ocurrencia",IF(AV109=6," Evaluar a juicio de experto la nececidad de deterrminar acciones para prevenir su ocurrencia",IF(AV109=8," Evaluar a juicio de experto la nececidad de deterrminar acciones para prevenir su ocurrencia",IF(AV109=9," Evaluar a juicio de experto la nececidad de deterrminar acciones para prevenir su ocurrencia",IF(AV109=10," Evaluar a juicio de experto la nececidad de deterrminar acciones para prevenir su ocurrencia",IF(AV109=12," Evaluar a juicio de experto la nececidad de deterrminar acciones para prevenir su ocurrencia",IF(AV109=15," Deterrminar acciones para prevenir su ocurrencia, compartirla o eliminarla.",IF(AV109=16," Deterrminar acciones para prevenir su ocurrencia, compartirla o eliminarla.",IF(AV109=20," Deterrminar acciones para prevenir su ocurrencia, compartirla o eliminarla.",IF(AV109=25," Deterrminar acciones para prevenir su ocurrencia, compartirla o eliminarla."," Aceptar el riesgo. No determinar acciones."))))))))))))))</f>
        <v xml:space="preserve"> Aceptar el riesgo. No determinar acciones.</v>
      </c>
      <c r="AZ109" s="454"/>
      <c r="BA109" s="456"/>
      <c r="BB109" s="458"/>
    </row>
    <row r="110" spans="2:54" ht="33.75" customHeight="1">
      <c r="B110" s="477"/>
      <c r="C110" s="461"/>
      <c r="D110" s="460"/>
      <c r="E110" s="483"/>
      <c r="F110" s="460"/>
      <c r="G110" s="460"/>
      <c r="H110" s="460"/>
      <c r="I110" s="460"/>
      <c r="J110" s="155" t="s">
        <v>350</v>
      </c>
      <c r="K110" s="154" t="s">
        <v>352</v>
      </c>
      <c r="M110" s="462"/>
      <c r="N110" s="462"/>
      <c r="O110" s="462"/>
      <c r="P110" s="462"/>
      <c r="Q110" s="462"/>
      <c r="R110" s="462"/>
      <c r="S110" s="463"/>
      <c r="U110" s="154" t="str">
        <f t="shared" ref="U110:U123" si="45">+K110</f>
        <v>Seguimiento mediante comité comercial a la gestion de cobro.</v>
      </c>
      <c r="V110" s="312" t="s">
        <v>109</v>
      </c>
      <c r="W110" s="153" t="s">
        <v>130</v>
      </c>
      <c r="X110" s="462">
        <v>2</v>
      </c>
      <c r="Y110" s="462"/>
      <c r="Z110" s="462"/>
      <c r="AA110" s="462">
        <v>1</v>
      </c>
      <c r="AB110" s="462"/>
      <c r="AC110" s="462"/>
      <c r="AD110" s="462">
        <v>2</v>
      </c>
      <c r="AE110" s="462"/>
      <c r="AF110" s="462"/>
      <c r="AG110" s="462">
        <v>2</v>
      </c>
      <c r="AH110" s="462"/>
      <c r="AI110" s="462"/>
      <c r="AJ110" s="157">
        <f t="shared" si="38"/>
        <v>0.875</v>
      </c>
      <c r="AK110" s="156" t="str">
        <f t="shared" si="39"/>
        <v>Efectivo</v>
      </c>
      <c r="AL110" s="481"/>
      <c r="AM110" s="481"/>
      <c r="AN110" s="481"/>
      <c r="AO110" s="481"/>
      <c r="AQ110" s="471"/>
      <c r="AR110" s="470"/>
      <c r="AS110" s="471"/>
      <c r="AT110" s="451"/>
      <c r="AU110" s="451"/>
      <c r="AV110" s="452"/>
      <c r="AW110" s="451"/>
      <c r="AX110" s="453"/>
      <c r="AZ110" s="455"/>
      <c r="BA110" s="457"/>
      <c r="BB110" s="459"/>
    </row>
    <row r="111" spans="2:54" ht="33.75" customHeight="1">
      <c r="B111" s="477"/>
      <c r="C111" s="482" t="s">
        <v>353</v>
      </c>
      <c r="D111" s="460" t="s">
        <v>119</v>
      </c>
      <c r="E111" s="483"/>
      <c r="F111" s="460"/>
      <c r="G111" s="460"/>
      <c r="H111" s="460"/>
      <c r="I111" s="460"/>
      <c r="J111" s="168" t="s">
        <v>354</v>
      </c>
      <c r="K111" s="168" t="s">
        <v>359</v>
      </c>
      <c r="M111" s="462">
        <v>4</v>
      </c>
      <c r="N111" s="462" t="str">
        <f>IF(M111=5,"Esperada",IF(M111=4,"Alta",IF(M111=3,"Media",IF(M111=2,"Baja",IF(M111=1,"Remota","0")))))</f>
        <v>Alta</v>
      </c>
      <c r="O111" s="462">
        <v>4</v>
      </c>
      <c r="P111" s="462" t="str">
        <f>IF(O111=5,"Significativo",IF(O111=4,"Alto",IF(O111=3,"Medio",IF(O111=2,"Bajo",IF(O111=1,"No Significativo","0")))))</f>
        <v>Alto</v>
      </c>
      <c r="Q111" s="462" t="s">
        <v>43</v>
      </c>
      <c r="R111" s="462">
        <f>O111*M111</f>
        <v>16</v>
      </c>
      <c r="S111" s="463" t="str">
        <f>IF(R111=1,"Bajo",IF(R111=2,"Bajo",IF(R111=3,"Bajo",IF(R111=4,"Bajo",IF(R111=5,"Medio",IF(R111=6,"Medio",IF(R111=8,"Medio",IF(R111=9,"Medio",IF(R111=10,"Medio",IF(R111=12,"Medio",IF(R111=15,"Alto",IF(R111=16,"Alto",IF(R111=20,"Alto",IF(R111=25,"Alto","0"))))))))))))))</f>
        <v>Alto</v>
      </c>
      <c r="U111" s="168" t="str">
        <f t="shared" si="45"/>
        <v>Reuniones grupales de analisis novedades reportadas por el personal operativo.</v>
      </c>
      <c r="V111" s="312" t="s">
        <v>120</v>
      </c>
      <c r="W111" s="166" t="s">
        <v>130</v>
      </c>
      <c r="X111" s="462">
        <v>2</v>
      </c>
      <c r="Y111" s="462"/>
      <c r="Z111" s="462"/>
      <c r="AA111" s="462">
        <v>1</v>
      </c>
      <c r="AB111" s="462"/>
      <c r="AC111" s="462"/>
      <c r="AD111" s="462">
        <v>2</v>
      </c>
      <c r="AE111" s="462"/>
      <c r="AF111" s="462"/>
      <c r="AG111" s="462">
        <v>1</v>
      </c>
      <c r="AH111" s="462"/>
      <c r="AI111" s="462"/>
      <c r="AJ111" s="176">
        <f t="shared" si="38"/>
        <v>0.75</v>
      </c>
      <c r="AK111" s="172" t="str">
        <f t="shared" si="39"/>
        <v>Medianamente Efectivo</v>
      </c>
      <c r="AL111" s="481">
        <f>AVERAGE(AJ111:AJ113)</f>
        <v>0.75</v>
      </c>
      <c r="AM111" s="481" t="str">
        <f>IF(AND(AL111&gt;=0%,AL111&lt;40%),"0% ",IF(AND(AL111&gt;=41%,AL111&lt;60%),"20%",IF(AND(AL111&gt;=61%,AL111&lt;80%),"40%",IF(AND(AL111&gt;=81%,AL111&lt;90%),"60%", IF(AND(AL111&gt;=91%,AL111&lt;=100%),"80","0%")))))</f>
        <v>40%</v>
      </c>
      <c r="AN111" s="481">
        <v>0.88</v>
      </c>
      <c r="AO111" s="481" t="str">
        <f>IF(AND(AN111&gt;=0%,AN111&lt;40%),"0% ",IF(AND(AN111&gt;=41%,AN111&lt;60%),"20%",IF(AND(AN111&gt;=61%,AN111&lt;80%),"40%",IF(AND(AN111&gt;=81%,AN111&lt;90%),"60%", IF(AND(AN111&gt;=91%,AN111&lt;=100%),"80","0%")))))</f>
        <v>60%</v>
      </c>
      <c r="AQ111" s="471">
        <f>M111-(M111*AL111)</f>
        <v>1</v>
      </c>
      <c r="AR111" s="470" t="str">
        <f>IF(AQ111=5,"Esperada",IF(AQ111=4,"Alta",IF(AQ111=3,"Media",IF(AQ111=2,"Baja",IF(AQ111=1,"Remota","Remota")))))</f>
        <v>Remota</v>
      </c>
      <c r="AS111" s="471">
        <f>O111-(O111*AO111)</f>
        <v>1.6</v>
      </c>
      <c r="AT111" s="451" t="str">
        <f>IF(AS111=5,"Significativo",IF(AS111=4,"Alto",IF(AS111=3,"Medio",IF(AS111=2,"Bajo",IF(AS111=1,"No Significativo","No Significativo")))))</f>
        <v>No Significativo</v>
      </c>
      <c r="AU111" s="451" t="str">
        <f>Q111</f>
        <v>Financiera</v>
      </c>
      <c r="AV111" s="452">
        <f>AQ111*AS111</f>
        <v>1.6</v>
      </c>
      <c r="AW111" s="451" t="str">
        <f>IF(AV111=1,"Bajo",IF(AV111=2,"Bajo",IF(AV111=3,"Bajo",IF(AV111=4,"Bajo",IF(AV111=5,"Medio",IF(AV111=6,"Medio",IF(AV111=8,"Medio",IF(AV111=9,"Medio",IF(AV111=10,"Medio",IF(AV111=12,"Medio",IF(AV111=15,"Alto",IF(AV111=16,"Alto",IF(AV111=20,"Alto",IF(AV111=25,"Alto","Bajo"))))))))))))))</f>
        <v>Bajo</v>
      </c>
      <c r="AX111" s="451" t="str">
        <f>IF(AV111=1," Aceptar el riesgo. No determinar acciones.",IF(AV111=2," Aceptar el riesgo. No determinar acciones.",IF(AV111=3," Aceptar el riesgo. No determinar acciones.",IF(AV111=4," Aceptar el riesgo. No determinar acciones.",IF(AV111=5," Evaluar a juicio de experto la nececidad de deterrminar acciones para prevenir su ocurrencia",IF(AV111=6," Evaluar a juicio de experto la nececidad de deterrminar acciones para prevenir su ocurrencia",IF(AV111=8," Evaluar a juicio de experto la nececidad de deterrminar acciones para prevenir su ocurrencia",IF(AV111=9," Evaluar a juicio de experto la nececidad de deterrminar acciones para prevenir su ocurrencia",IF(AV111=10," Evaluar a juicio de experto la nececidad de deterrminar acciones para prevenir su ocurrencia",IF(AV111=12," Evaluar a juicio de experto la nececidad de deterrminar acciones para prevenir su ocurrencia",IF(AV111=15," Deterrminar acciones para prevenir su ocurrencia, compartirla o eliminarla.",IF(AV111=16," Deterrminar acciones para prevenir su ocurrencia, compartirla o eliminarla.",IF(AV111=20," Deterrminar acciones para prevenir su ocurrencia, compartirla o eliminarla.",IF(AV111=25," Deterrminar acciones para prevenir su ocurrencia, compartirla o eliminarla."," Aceptar el riesgo. No determinar acciones."))))))))))))))</f>
        <v xml:space="preserve"> Aceptar el riesgo. No determinar acciones.</v>
      </c>
      <c r="AZ111" s="454"/>
      <c r="BA111" s="456"/>
      <c r="BB111" s="458"/>
    </row>
    <row r="112" spans="2:54" ht="33.75" customHeight="1">
      <c r="B112" s="477"/>
      <c r="C112" s="482"/>
      <c r="D112" s="460"/>
      <c r="E112" s="483"/>
      <c r="F112" s="460"/>
      <c r="G112" s="460"/>
      <c r="H112" s="460"/>
      <c r="I112" s="460"/>
      <c r="J112" s="168" t="s">
        <v>355</v>
      </c>
      <c r="K112" s="168" t="s">
        <v>357</v>
      </c>
      <c r="M112" s="462"/>
      <c r="N112" s="462"/>
      <c r="O112" s="462"/>
      <c r="P112" s="462"/>
      <c r="Q112" s="462"/>
      <c r="R112" s="462"/>
      <c r="S112" s="463"/>
      <c r="U112" s="168" t="str">
        <f t="shared" si="45"/>
        <v xml:space="preserve">Seguimiento y arqueo de novedades. </v>
      </c>
      <c r="V112" s="312" t="s">
        <v>120</v>
      </c>
      <c r="W112" s="166" t="s">
        <v>130</v>
      </c>
      <c r="X112" s="462">
        <v>2</v>
      </c>
      <c r="Y112" s="462"/>
      <c r="Z112" s="462"/>
      <c r="AA112" s="462">
        <v>1</v>
      </c>
      <c r="AB112" s="462"/>
      <c r="AC112" s="462"/>
      <c r="AD112" s="462">
        <v>2</v>
      </c>
      <c r="AE112" s="462"/>
      <c r="AF112" s="462"/>
      <c r="AG112" s="462">
        <v>2</v>
      </c>
      <c r="AH112" s="462"/>
      <c r="AI112" s="462"/>
      <c r="AJ112" s="176">
        <f t="shared" ref="AJ112:AJ122" si="46">((X112/2)+(AA112/2)+(AD112/2)+(AG112/2))/4</f>
        <v>0.875</v>
      </c>
      <c r="AK112" s="172" t="str">
        <f t="shared" si="39"/>
        <v>Efectivo</v>
      </c>
      <c r="AL112" s="481"/>
      <c r="AM112" s="481"/>
      <c r="AN112" s="481"/>
      <c r="AO112" s="481"/>
      <c r="AQ112" s="471"/>
      <c r="AR112" s="470"/>
      <c r="AS112" s="471"/>
      <c r="AT112" s="451"/>
      <c r="AU112" s="451"/>
      <c r="AV112" s="452"/>
      <c r="AW112" s="451"/>
      <c r="AX112" s="451"/>
      <c r="AZ112" s="464"/>
      <c r="BA112" s="494"/>
      <c r="BB112" s="492"/>
    </row>
    <row r="113" spans="2:56" ht="33.75" customHeight="1">
      <c r="B113" s="477"/>
      <c r="C113" s="482"/>
      <c r="D113" s="460"/>
      <c r="E113" s="483"/>
      <c r="F113" s="460"/>
      <c r="G113" s="460"/>
      <c r="H113" s="460"/>
      <c r="I113" s="460"/>
      <c r="J113" s="168" t="s">
        <v>356</v>
      </c>
      <c r="K113" s="168" t="s">
        <v>358</v>
      </c>
      <c r="M113" s="462"/>
      <c r="N113" s="462"/>
      <c r="O113" s="462"/>
      <c r="P113" s="462"/>
      <c r="Q113" s="462"/>
      <c r="R113" s="462"/>
      <c r="S113" s="463"/>
      <c r="U113" s="168" t="str">
        <f t="shared" si="45"/>
        <v>Entrenamiento y/o formación al personal operativo en gestion y control documental.</v>
      </c>
      <c r="V113" s="312" t="s">
        <v>109</v>
      </c>
      <c r="W113" s="166" t="s">
        <v>130</v>
      </c>
      <c r="X113" s="462">
        <v>0</v>
      </c>
      <c r="Y113" s="462"/>
      <c r="Z113" s="462"/>
      <c r="AA113" s="462">
        <v>1</v>
      </c>
      <c r="AB113" s="462"/>
      <c r="AC113" s="462"/>
      <c r="AD113" s="462">
        <v>2</v>
      </c>
      <c r="AE113" s="462"/>
      <c r="AF113" s="462"/>
      <c r="AG113" s="462">
        <v>2</v>
      </c>
      <c r="AH113" s="462"/>
      <c r="AI113" s="462"/>
      <c r="AJ113" s="176">
        <f t="shared" si="46"/>
        <v>0.625</v>
      </c>
      <c r="AK113" s="172" t="str">
        <f t="shared" si="39"/>
        <v>Medianamente Efectivo</v>
      </c>
      <c r="AL113" s="481"/>
      <c r="AM113" s="481"/>
      <c r="AN113" s="481"/>
      <c r="AO113" s="481"/>
      <c r="AQ113" s="471"/>
      <c r="AR113" s="470"/>
      <c r="AS113" s="471"/>
      <c r="AT113" s="451"/>
      <c r="AU113" s="451"/>
      <c r="AV113" s="452"/>
      <c r="AW113" s="451"/>
      <c r="AX113" s="451"/>
      <c r="AZ113" s="455"/>
      <c r="BA113" s="457"/>
      <c r="BB113" s="459"/>
    </row>
    <row r="114" spans="2:56" ht="49.5" customHeight="1">
      <c r="B114" s="477" t="s">
        <v>362</v>
      </c>
      <c r="C114" s="461" t="s">
        <v>363</v>
      </c>
      <c r="D114" s="460" t="s">
        <v>119</v>
      </c>
      <c r="E114" s="483"/>
      <c r="F114" s="460"/>
      <c r="G114" s="460"/>
      <c r="H114" s="460"/>
      <c r="I114" s="460"/>
      <c r="J114" s="168" t="s">
        <v>364</v>
      </c>
      <c r="K114" s="168" t="s">
        <v>198</v>
      </c>
      <c r="M114" s="462">
        <v>4</v>
      </c>
      <c r="N114" s="462" t="str">
        <f>IF(M114=5,"Esperada",IF(M114=4,"Alta",IF(M114=3,"Media",IF(M114=2,"Baja",IF(M114=1,"Remota","0")))))</f>
        <v>Alta</v>
      </c>
      <c r="O114" s="462">
        <v>5</v>
      </c>
      <c r="P114" s="462" t="str">
        <f>IF(O114=5,"Significativo",IF(O114=4,"Alto",IF(O114=3,"Medio",IF(O114=2,"Bajo",IF(O114=1,"No Significativo","0")))))</f>
        <v>Significativo</v>
      </c>
      <c r="Q114" s="462" t="s">
        <v>92</v>
      </c>
      <c r="R114" s="462">
        <f>O114*M114</f>
        <v>20</v>
      </c>
      <c r="S114" s="463" t="str">
        <f>IF(R114=1,"Bajo",IF(R114=2,"Bajo",IF(R114=3,"Bajo",IF(R114=4,"Bajo",IF(R114=5,"Medio",IF(R114=6,"Medio",IF(R114=8,"Medio",IF(R114=9,"Medio",IF(R114=10,"Medio",IF(R114=12,"Medio",IF(R114=15,"Alto",IF(R114=16,"Alto",IF(R114=20,"Alto",IF(R114=25,"Alto","0"))))))))))))))</f>
        <v>Alto</v>
      </c>
      <c r="U114" s="168" t="str">
        <f t="shared" si="45"/>
        <v>Desarrollo de las actividades programadas en el comité de responsabilidad social empresarial.</v>
      </c>
      <c r="V114" s="312" t="s">
        <v>109</v>
      </c>
      <c r="W114" s="166" t="s">
        <v>129</v>
      </c>
      <c r="X114" s="448">
        <v>2</v>
      </c>
      <c r="Y114" s="449"/>
      <c r="Z114" s="450"/>
      <c r="AA114" s="448">
        <v>1</v>
      </c>
      <c r="AB114" s="449"/>
      <c r="AC114" s="450"/>
      <c r="AD114" s="448">
        <v>2</v>
      </c>
      <c r="AE114" s="449"/>
      <c r="AF114" s="450"/>
      <c r="AG114" s="448">
        <v>1</v>
      </c>
      <c r="AH114" s="449"/>
      <c r="AI114" s="450"/>
      <c r="AJ114" s="159">
        <f t="shared" si="46"/>
        <v>0.75</v>
      </c>
      <c r="AK114" s="159" t="str">
        <f t="shared" si="39"/>
        <v>Medianamente Efectivo</v>
      </c>
      <c r="AL114" s="481">
        <f>AVERAGE(AJ114:AJ115)</f>
        <v>0.8125</v>
      </c>
      <c r="AM114" s="481" t="str">
        <f>IF(AND(AL114&gt;=0%,AL114&lt;40%),"0% ",IF(AND(AL114&gt;=41%,AL114&lt;60%),"20%",IF(AND(AL114&gt;=61%,AL114&lt;80%),"40%",IF(AND(AL114&gt;=81%,AL114&lt;90%),"60%", IF(AND(AL114&gt;=91%,AL114&lt;=100%),"80","0%")))))</f>
        <v>60%</v>
      </c>
      <c r="AN114" s="481">
        <f>AVERAGE(AJ114:AJ115)</f>
        <v>0.8125</v>
      </c>
      <c r="AO114" s="481" t="str">
        <f>IF(AND(AN114&gt;=0%,AN114&lt;40%),"0% ",IF(AND(AN114&gt;=41%,AN114&lt;60%),"20%",IF(AND(AN114&gt;=61%,AN114&lt;80%),"40%",IF(AND(AN114&gt;=81%,AN114&lt;90%),"60%", IF(AND(AN114&gt;=91%,AN114&lt;=100%),"80","0%")))))</f>
        <v>60%</v>
      </c>
      <c r="AQ114" s="470">
        <f>M114-(M114*AL114)</f>
        <v>0.75</v>
      </c>
      <c r="AR114" s="470" t="str">
        <f>IF(AQ114=5,"Esperada",IF(AQ114=4,"Alta",IF(AQ114=3,"Media",IF(AQ114=2,"Baja",IF(AQ114=1,"Remota","Remota")))))</f>
        <v>Remota</v>
      </c>
      <c r="AS114" s="470">
        <f>O114-(O114*AO114)</f>
        <v>2</v>
      </c>
      <c r="AT114" s="451" t="str">
        <f>IF(AS114=5,"Significativo",IF(AS114=4,"Alto",IF(AS114=3,"Medio",IF(AS114=2,"Bajo",IF(AS114=1,"No Significativo","No Significativo")))))</f>
        <v>Bajo</v>
      </c>
      <c r="AU114" s="451" t="str">
        <f>Q114</f>
        <v>Operacional</v>
      </c>
      <c r="AV114" s="451">
        <f>AQ114*AS114</f>
        <v>1.5</v>
      </c>
      <c r="AW114" s="451" t="str">
        <f>IF(AV114=1,"Bajo",IF(AV114=2,"Bajo",IF(AV114=3,"Bajo",IF(AV114=4,"Bajo",IF(AV114=5,"Medio",IF(AV114=6,"Medio",IF(AV114=8,"Medio",IF(AV114=9,"Medio",IF(AV114=10,"Medio",IF(AV114=12,"Medio",IF(AV114=15,"Alto",IF(AV114=16,"Alto",IF(AV114=20,"Alto",IF(AV114=25,"Alto","Bajo"))))))))))))))</f>
        <v>Bajo</v>
      </c>
      <c r="AX114" s="453" t="str">
        <f>IF(AV114=1," Aceptar el riesgo. No determinar acciones.",IF(AV114=2," Aceptar el riesgo. No determinar acciones.",IF(AV114=3," Aceptar el riesgo. No determinar acciones.",IF(AV114=4," Aceptar el riesgo. No determinar acciones.",IF(AV114=5," Evaluar a juicio de experto la nececidad de deterrminar acciones para prevenir su ocurrencia",IF(AV114=6," Evaluar a juicio de experto la nececidad de deterrminar acciones para prevenir su ocurrencia",IF(AV114=8," Evaluar a juicio de experto la nececidad de deterrminar acciones para prevenir su ocurrencia",IF(AV114=9," Evaluar a juicio de experto la nececidad de deterrminar acciones para prevenir su ocurrencia",IF(AV114=10," Evaluar a juicio de experto la nececidad de deterrminar acciones para prevenir su ocurrencia",IF(AV114=12," Evaluar a juicio de experto la nececidad de deterrminar acciones para prevenir su ocurrencia",IF(AV114=15," Deterrminar acciones para prevenir su ocurrencia, compartirla o eliminarla.",IF(AV114=16," Deterrminar acciones para prevenir su ocurrencia, compartirla o eliminarla.",IF(AV114=20," Deterrminar acciones para prevenir su ocurrencia, compartirla o eliminarla.",IF(AV114=25," Deterrminar acciones para prevenir su ocurrencia, compartirla o eliminarla."," Aceptar el riesgo. No determinar acciones."))))))))))))))</f>
        <v xml:space="preserve"> Aceptar el riesgo. No determinar acciones.</v>
      </c>
      <c r="AZ114" s="495" t="s">
        <v>200</v>
      </c>
      <c r="BA114" s="458" t="s">
        <v>134</v>
      </c>
      <c r="BB114" s="458" t="s">
        <v>202</v>
      </c>
    </row>
    <row r="115" spans="2:56" ht="45" customHeight="1">
      <c r="B115" s="477"/>
      <c r="C115" s="461"/>
      <c r="D115" s="460"/>
      <c r="E115" s="483"/>
      <c r="F115" s="460"/>
      <c r="G115" s="460"/>
      <c r="H115" s="460"/>
      <c r="I115" s="460"/>
      <c r="J115" s="168" t="s">
        <v>197</v>
      </c>
      <c r="K115" s="168" t="s">
        <v>201</v>
      </c>
      <c r="M115" s="462"/>
      <c r="N115" s="462"/>
      <c r="O115" s="462"/>
      <c r="P115" s="462"/>
      <c r="Q115" s="462"/>
      <c r="R115" s="462"/>
      <c r="S115" s="463"/>
      <c r="U115" s="168" t="str">
        <f t="shared" si="45"/>
        <v>Reuniones con lideres y/o representtantes de las comunidades con dificil acceso.</v>
      </c>
      <c r="V115" s="312" t="s">
        <v>109</v>
      </c>
      <c r="W115" s="166" t="s">
        <v>129</v>
      </c>
      <c r="X115" s="448">
        <v>2</v>
      </c>
      <c r="Y115" s="449"/>
      <c r="Z115" s="450"/>
      <c r="AA115" s="448">
        <v>1</v>
      </c>
      <c r="AB115" s="449"/>
      <c r="AC115" s="450"/>
      <c r="AD115" s="448">
        <v>2</v>
      </c>
      <c r="AE115" s="449"/>
      <c r="AF115" s="450"/>
      <c r="AG115" s="448">
        <v>2</v>
      </c>
      <c r="AH115" s="449"/>
      <c r="AI115" s="450"/>
      <c r="AJ115" s="159">
        <f t="shared" si="46"/>
        <v>0.875</v>
      </c>
      <c r="AK115" s="159" t="str">
        <f t="shared" ref="AK115:AK122" si="47">IF(AND(AJ115&gt;=0%,AJ115&lt;40%),"No Efectivo",IF(AND(AJ115&gt;=41%,AJ115&lt;60%),"Poco Efectivo",IF(AND(AJ115&gt;=61%,AJ115&lt;80%),"Medianamente Efectivo",IF(AND(AJ115&gt;=81%,AJ115&lt;90%),"Efectivo", IF(AND(AJ115&gt;=91%,AJ115&lt;=100%),"Altamente Efectivo")))))</f>
        <v>Efectivo</v>
      </c>
      <c r="AL115" s="481"/>
      <c r="AM115" s="481"/>
      <c r="AN115" s="481"/>
      <c r="AO115" s="481"/>
      <c r="AQ115" s="470"/>
      <c r="AR115" s="470"/>
      <c r="AS115" s="470"/>
      <c r="AT115" s="451"/>
      <c r="AU115" s="451"/>
      <c r="AV115" s="451"/>
      <c r="AW115" s="451"/>
      <c r="AX115" s="453"/>
      <c r="AZ115" s="496"/>
      <c r="BA115" s="459"/>
      <c r="BB115" s="459"/>
    </row>
    <row r="116" spans="2:56" ht="53.25" customHeight="1">
      <c r="B116" s="477"/>
      <c r="C116" s="482" t="s">
        <v>365</v>
      </c>
      <c r="D116" s="460" t="s">
        <v>119</v>
      </c>
      <c r="E116" s="483"/>
      <c r="F116" s="460"/>
      <c r="G116" s="460"/>
      <c r="H116" s="460"/>
      <c r="I116" s="460"/>
      <c r="J116" s="168" t="s">
        <v>366</v>
      </c>
      <c r="K116" s="168" t="s">
        <v>369</v>
      </c>
      <c r="M116" s="462">
        <v>4</v>
      </c>
      <c r="N116" s="462" t="str">
        <f>IF(M116=5,"Esperada",IF(M116=4,"Alta",IF(M116=3,"Media",IF(M116=2,"Baja",IF(M116=1,"Remota","0")))))</f>
        <v>Alta</v>
      </c>
      <c r="O116" s="462">
        <v>5</v>
      </c>
      <c r="P116" s="462" t="str">
        <f>IF(O116=5,"Significativo",IF(O116=4,"Alto",IF(O116=3,"Medio",IF(O116=2,"Bajo",IF(O116=1,"No Significativo","0")))))</f>
        <v>Significativo</v>
      </c>
      <c r="Q116" s="462" t="s">
        <v>92</v>
      </c>
      <c r="R116" s="462">
        <f>O116*M116</f>
        <v>20</v>
      </c>
      <c r="S116" s="463" t="str">
        <f>IF(R116=1,"Bajo",IF(R116=2,"Bajo",IF(R116=3,"Bajo",IF(R116=4,"Bajo",IF(R116=5,"Medio",IF(R116=6,"Medio",IF(R116=8,"Medio",IF(R116=9,"Medio",IF(R116=10,"Medio",IF(R116=12,"Medio",IF(R116=15,"Alto",IF(R116=16,"Alto",IF(R116=20,"Alto",IF(R116=25,"Alto","0"))))))))))))))</f>
        <v>Alto</v>
      </c>
      <c r="U116" s="168" t="str">
        <f t="shared" si="45"/>
        <v xml:space="preserve">Plan de formación: Capacitación en atencion al cliente, estrés </v>
      </c>
      <c r="V116" s="312" t="s">
        <v>109</v>
      </c>
      <c r="W116" s="166" t="s">
        <v>136</v>
      </c>
      <c r="X116" s="448">
        <v>2</v>
      </c>
      <c r="Y116" s="449"/>
      <c r="Z116" s="450"/>
      <c r="AA116" s="448">
        <v>1</v>
      </c>
      <c r="AB116" s="449"/>
      <c r="AC116" s="450"/>
      <c r="AD116" s="448">
        <v>1</v>
      </c>
      <c r="AE116" s="449"/>
      <c r="AF116" s="450"/>
      <c r="AG116" s="448">
        <v>2</v>
      </c>
      <c r="AH116" s="449"/>
      <c r="AI116" s="450"/>
      <c r="AJ116" s="159">
        <f t="shared" si="46"/>
        <v>0.75</v>
      </c>
      <c r="AK116" s="159" t="str">
        <f t="shared" si="47"/>
        <v>Medianamente Efectivo</v>
      </c>
      <c r="AL116" s="481">
        <f>AVERAGE(AJ116:AJ117)</f>
        <v>0.8125</v>
      </c>
      <c r="AM116" s="481" t="str">
        <f>IF(AND(AL116&gt;=0%,AL116&lt;40%),"0% ",IF(AND(AL116&gt;=41%,AL116&lt;60%),"20%",IF(AND(AL116&gt;=61%,AL116&lt;80%),"40%",IF(AND(AL116&gt;=81%,AL116&lt;90%),"60%", IF(AND(AL116&gt;=91%,AL116&lt;=100%),"80","0%")))))</f>
        <v>60%</v>
      </c>
      <c r="AN116" s="481">
        <f>AVERAGE(AJ116:AJ117)</f>
        <v>0.8125</v>
      </c>
      <c r="AO116" s="481" t="str">
        <f>IF(AND(AN116&gt;=0%,AN116&lt;40%),"0% ",IF(AND(AN116&gt;=41%,AN116&lt;60%),"20%",IF(AND(AN116&gt;=61%,AN116&lt;80%),"40%",IF(AND(AN116&gt;=81%,AN116&lt;90%),"60%", IF(AND(AN116&gt;=91%,AN116&lt;=100%),"80","0%")))))</f>
        <v>60%</v>
      </c>
      <c r="AQ116" s="470">
        <f>M116-(M116*AL116)</f>
        <v>0.75</v>
      </c>
      <c r="AR116" s="470" t="str">
        <f>IF(AQ116=5,"Esperada",IF(AQ116=4,"Alta",IF(AQ116=3,"Media",IF(AQ116=2,"Baja",IF(AQ116=1,"Remota","Remota")))))</f>
        <v>Remota</v>
      </c>
      <c r="AS116" s="470">
        <f>O116-(O116*AO116)</f>
        <v>2</v>
      </c>
      <c r="AT116" s="451" t="str">
        <f>IF(AS116=5,"Significativo",IF(AS116=4,"Alto",IF(AS116=3,"Medio",IF(AS116=2,"Bajo",IF(AS116=1,"No Significativo","No Significativo")))))</f>
        <v>Bajo</v>
      </c>
      <c r="AU116" s="451" t="str">
        <f>Q116</f>
        <v>Operacional</v>
      </c>
      <c r="AV116" s="451">
        <f>AQ116*AS116</f>
        <v>1.5</v>
      </c>
      <c r="AW116" s="451" t="str">
        <f>IF(AV116=1,"Bajo",IF(AV116=2,"Bajo",IF(AV116=3,"Bajo",IF(AV116=4,"Bajo",IF(AV116=5,"Medio",IF(AV116=6,"Medio",IF(AV116=8,"Medio",IF(AV116=9,"Medio",IF(AV116=10,"Medio",IF(AV116=12,"Medio",IF(AV116=15,"Alto",IF(AV116=16,"Alto",IF(AV116=20,"Alto",IF(AV116=25,"Alto","Bajo"))))))))))))))</f>
        <v>Bajo</v>
      </c>
      <c r="AX116" s="453" t="str">
        <f>IF(AV116=1," Aceptar el riesgo. No determinar acciones.",IF(AV116=2," Aceptar el riesgo. No determinar acciones.",IF(AV116=3," Aceptar el riesgo. No determinar acciones.",IF(AV116=4," Aceptar el riesgo. No determinar acciones.",IF(AV116=5," Evaluar a juicio de experto la nececidad de deterrminar acciones para prevenir su ocurrencia",IF(AV116=6," Evaluar a juicio de experto la nececidad de deterrminar acciones para prevenir su ocurrencia",IF(AV116=8," Evaluar a juicio de experto la nececidad de deterrminar acciones para prevenir su ocurrencia",IF(AV116=9," Evaluar a juicio de experto la nececidad de deterrminar acciones para prevenir su ocurrencia",IF(AV116=10," Evaluar a juicio de experto la nececidad de deterrminar acciones para prevenir su ocurrencia",IF(AV116=12," Evaluar a juicio de experto la nececidad de deterrminar acciones para prevenir su ocurrencia",IF(AV116=15," Deterrminar acciones para prevenir su ocurrencia, compartirla o eliminarla.",IF(AV116=16," Deterrminar acciones para prevenir su ocurrencia, compartirla o eliminarla.",IF(AV116=20," Deterrminar acciones para prevenir su ocurrencia, compartirla o eliminarla.",IF(AV116=25," Deterrminar acciones para prevenir su ocurrencia, compartirla o eliminarla."," Aceptar el riesgo. No determinar acciones."))))))))))))))</f>
        <v xml:space="preserve"> Aceptar el riesgo. No determinar acciones.</v>
      </c>
      <c r="AZ116" s="168" t="s">
        <v>680</v>
      </c>
      <c r="BA116" s="454" t="s">
        <v>370</v>
      </c>
      <c r="BB116" s="493" t="s">
        <v>1128</v>
      </c>
    </row>
    <row r="117" spans="2:56" ht="42.75" customHeight="1">
      <c r="B117" s="477"/>
      <c r="C117" s="482"/>
      <c r="D117" s="460"/>
      <c r="E117" s="483"/>
      <c r="F117" s="460"/>
      <c r="G117" s="460"/>
      <c r="H117" s="460"/>
      <c r="I117" s="460"/>
      <c r="J117" s="168" t="s">
        <v>367</v>
      </c>
      <c r="K117" s="168" t="s">
        <v>368</v>
      </c>
      <c r="M117" s="462"/>
      <c r="N117" s="462"/>
      <c r="O117" s="462"/>
      <c r="P117" s="462"/>
      <c r="Q117" s="462"/>
      <c r="R117" s="462"/>
      <c r="S117" s="463"/>
      <c r="U117" s="168" t="str">
        <f t="shared" si="45"/>
        <v>Plan de formación: Capacitación interna y preparación de los contenidos a exponer.</v>
      </c>
      <c r="V117" s="312" t="s">
        <v>109</v>
      </c>
      <c r="W117" s="166" t="s">
        <v>129</v>
      </c>
      <c r="X117" s="448">
        <v>2</v>
      </c>
      <c r="Y117" s="449"/>
      <c r="Z117" s="450"/>
      <c r="AA117" s="448">
        <v>1</v>
      </c>
      <c r="AB117" s="449"/>
      <c r="AC117" s="450"/>
      <c r="AD117" s="448">
        <v>2</v>
      </c>
      <c r="AE117" s="449"/>
      <c r="AF117" s="450"/>
      <c r="AG117" s="448">
        <v>2</v>
      </c>
      <c r="AH117" s="449"/>
      <c r="AI117" s="450"/>
      <c r="AJ117" s="159">
        <f t="shared" si="46"/>
        <v>0.875</v>
      </c>
      <c r="AK117" s="159" t="str">
        <f t="shared" si="47"/>
        <v>Efectivo</v>
      </c>
      <c r="AL117" s="481"/>
      <c r="AM117" s="481"/>
      <c r="AN117" s="481"/>
      <c r="AO117" s="481"/>
      <c r="AQ117" s="470"/>
      <c r="AR117" s="470"/>
      <c r="AS117" s="470"/>
      <c r="AT117" s="451"/>
      <c r="AU117" s="451"/>
      <c r="AV117" s="451"/>
      <c r="AW117" s="451"/>
      <c r="AX117" s="453"/>
      <c r="AZ117" s="170" t="s">
        <v>681</v>
      </c>
      <c r="BA117" s="455"/>
      <c r="BB117" s="459"/>
    </row>
    <row r="118" spans="2:56" ht="45" customHeight="1">
      <c r="B118" s="477"/>
      <c r="C118" s="461" t="s">
        <v>371</v>
      </c>
      <c r="D118" s="460" t="s">
        <v>119</v>
      </c>
      <c r="E118" s="483" t="s">
        <v>119</v>
      </c>
      <c r="F118" s="460"/>
      <c r="G118" s="460" t="s">
        <v>119</v>
      </c>
      <c r="H118" s="460"/>
      <c r="I118" s="460"/>
      <c r="J118" s="168" t="s">
        <v>308</v>
      </c>
      <c r="K118" s="168" t="s">
        <v>310</v>
      </c>
      <c r="M118" s="462">
        <v>4</v>
      </c>
      <c r="N118" s="462" t="str">
        <f>IF(M118=5,"Esperada",IF(M118=4,"Alta",IF(M118=3,"Media",IF(M118=2,"Baja",IF(M118=1,"Remota","0")))))</f>
        <v>Alta</v>
      </c>
      <c r="O118" s="462">
        <v>5</v>
      </c>
      <c r="P118" s="462" t="str">
        <f>IF(O118=5,"Significativo",IF(O118=4,"Alto",IF(O118=3,"Medio",IF(O118=2,"Bajo",IF(O118=1,"No Significativo","0")))))</f>
        <v>Significativo</v>
      </c>
      <c r="Q118" s="462" t="s">
        <v>47</v>
      </c>
      <c r="R118" s="462">
        <f>O118*M118</f>
        <v>20</v>
      </c>
      <c r="S118" s="463" t="str">
        <f>IF(R118=1,"Bajo",IF(R118=2,"Bajo",IF(R118=3,"Bajo",IF(R118=4,"Bajo",IF(R118=5,"Medio",IF(R118=6,"Medio",IF(R118=8,"Medio",IF(R118=9,"Medio",IF(R118=10,"Medio",IF(R118=12,"Medio",IF(R118=15,"Alto",IF(R118=16,"Alto",IF(R118=20,"Alto",IF(R118=25,"Alto","0"))))))))))))))</f>
        <v>Alto</v>
      </c>
      <c r="U118" s="168" t="str">
        <f t="shared" si="45"/>
        <v>Convenios con medios de comunicación de la region, emision de comunicados informativos devidados de la prestacion del servicios de energia electrica.</v>
      </c>
      <c r="V118" s="312" t="s">
        <v>109</v>
      </c>
      <c r="W118" s="166" t="s">
        <v>129</v>
      </c>
      <c r="X118" s="462">
        <v>2</v>
      </c>
      <c r="Y118" s="462"/>
      <c r="Z118" s="462"/>
      <c r="AA118" s="462">
        <v>1</v>
      </c>
      <c r="AB118" s="462"/>
      <c r="AC118" s="462"/>
      <c r="AD118" s="462">
        <v>2</v>
      </c>
      <c r="AE118" s="462"/>
      <c r="AF118" s="462"/>
      <c r="AG118" s="462">
        <v>2</v>
      </c>
      <c r="AH118" s="462"/>
      <c r="AI118" s="462"/>
      <c r="AJ118" s="176">
        <f t="shared" si="46"/>
        <v>0.875</v>
      </c>
      <c r="AK118" s="172" t="str">
        <f t="shared" si="47"/>
        <v>Efectivo</v>
      </c>
      <c r="AL118" s="481">
        <f>AVERAGE(AJ118:AJ120)</f>
        <v>0.875</v>
      </c>
      <c r="AM118" s="481" t="str">
        <f>IF(AND(AL118&gt;=0%,AL118&lt;40%),"0% ",IF(AND(AL118&gt;=41%,AL118&lt;60%),"20%",IF(AND(AL118&gt;=61%,AL118&lt;80%),"40%",IF(AND(AL118&gt;=81%,AL118&lt;90%),"60%", IF(AND(AL118&gt;=91%,AL118&lt;=100%),"80","0%")))))</f>
        <v>60%</v>
      </c>
      <c r="AN118" s="481">
        <f>AVERAGE(AJ118:AJ120)</f>
        <v>0.875</v>
      </c>
      <c r="AO118" s="481" t="str">
        <f>IF(AND(AN118&gt;=0%,AN118&lt;40%),"0% ",IF(AND(AN118&gt;=41%,AN118&lt;60%),"20%",IF(AND(AN118&gt;=61%,AN118&lt;80%),"40%",IF(AND(AN118&gt;=81%,AN118&lt;90%),"60%", IF(AND(AN118&gt;=91%,AN118&lt;=100%),"80","0%")))))</f>
        <v>60%</v>
      </c>
      <c r="AQ118" s="471">
        <f>M118-(M118*AL118)</f>
        <v>0.5</v>
      </c>
      <c r="AR118" s="470" t="str">
        <f>IF(AQ118=5,"Esperada",IF(AQ118=4,"Alta",IF(AQ118=3,"Media",IF(AQ118=2,"Baja",IF(AQ118=1,"Remota","Remota")))))</f>
        <v>Remota</v>
      </c>
      <c r="AS118" s="471">
        <f>O118-(O118*AO118)</f>
        <v>2</v>
      </c>
      <c r="AT118" s="451" t="str">
        <f>IF(AS118=5,"Significativo",IF(AS118=4,"Alto",IF(AS118=3,"Medio",IF(AS118=2,"Bajo",IF(AS118=1,"No Significativo","No Significativo")))))</f>
        <v>Bajo</v>
      </c>
      <c r="AU118" s="451" t="str">
        <f>Q118</f>
        <v>Reputacional</v>
      </c>
      <c r="AV118" s="452">
        <f>AQ118*AS118</f>
        <v>1</v>
      </c>
      <c r="AW118" s="451" t="str">
        <f>IF(AV118=1,"Bajo",IF(AV118=2,"Bajo",IF(AV118=3,"Bajo",IF(AV118=4,"Bajo",IF(AV118=5,"Medio",IF(AV118=6,"Medio",IF(AV118=8,"Medio",IF(AV118=9,"Medio",IF(AV118=10,"Medio",IF(AV118=12,"Medio",IF(AV118=15,"Alto",IF(AV118=16,"Alto",IF(AV118=20,"Alto",IF(AV118=25,"Alto","Bajo"))))))))))))))</f>
        <v>Bajo</v>
      </c>
      <c r="AX118" s="489" t="str">
        <f>IF(AV118=1," Aceptar el riesgo. No determinar acciones.",IF(AV118=2," Aceptar el riesgo. No determinar acciones.",IF(AV118=3," Aceptar el riesgo. No determinar acciones.",IF(AV118=4," Aceptar el riesgo. No determinar acciones.",IF(AV118=5," Evaluar a juicio de experto la nececidad de deterrminar acciones para prevenir su ocurrencia",IF(AV118=6," Evaluar a juicio de experto la nececidad de deterrminar acciones para prevenir su ocurrencia",IF(AV118=8," Evaluar a juicio de experto la nececidad de deterrminar acciones para prevenir su ocurrencia",IF(AV118=9," Evaluar a juicio de experto la nececidad de deterrminar acciones para prevenir su ocurrencia",IF(AV118=10," Evaluar a juicio de experto la nececidad de deterrminar acciones para prevenir su ocurrencia",IF(AV118=12," Evaluar a juicio de experto la nececidad de deterrminar acciones para prevenir su ocurrencia",IF(AV118=15," Deterrminar acciones para prevenir su ocurrencia, compartirla o eliminarla.",IF(AV118=16," Deterrminar acciones para prevenir su ocurrencia, compartirla o eliminarla.",IF(AV118=20," Deterrminar acciones para prevenir su ocurrencia, compartirla o eliminarla.",IF(AV118=25," Deterrminar acciones para prevenir su ocurrencia, compartirla o eliminarla."," Aceptar el riesgo. No determinar acciones."))))))))))))))</f>
        <v xml:space="preserve"> Aceptar el riesgo. No determinar acciones.</v>
      </c>
      <c r="AZ118" s="158" t="s">
        <v>313</v>
      </c>
      <c r="BA118" s="169" t="s">
        <v>314</v>
      </c>
      <c r="BB118" s="171" t="s">
        <v>1128</v>
      </c>
    </row>
    <row r="119" spans="2:56" ht="32.25" customHeight="1">
      <c r="B119" s="477"/>
      <c r="C119" s="461"/>
      <c r="D119" s="460"/>
      <c r="E119" s="483"/>
      <c r="F119" s="460"/>
      <c r="G119" s="460"/>
      <c r="H119" s="460"/>
      <c r="I119" s="460"/>
      <c r="J119" s="168" t="s">
        <v>307</v>
      </c>
      <c r="K119" s="165" t="s">
        <v>321</v>
      </c>
      <c r="M119" s="462"/>
      <c r="N119" s="462"/>
      <c r="O119" s="462"/>
      <c r="P119" s="462"/>
      <c r="Q119" s="462"/>
      <c r="R119" s="462"/>
      <c r="S119" s="463"/>
      <c r="U119" s="168" t="str">
        <f t="shared" si="45"/>
        <v>Procedimiento de atencion y reporte de daños.</v>
      </c>
      <c r="V119" s="312" t="s">
        <v>109</v>
      </c>
      <c r="W119" s="166" t="s">
        <v>123</v>
      </c>
      <c r="X119" s="462">
        <v>2</v>
      </c>
      <c r="Y119" s="462"/>
      <c r="Z119" s="462"/>
      <c r="AA119" s="462">
        <v>1</v>
      </c>
      <c r="AB119" s="462"/>
      <c r="AC119" s="462"/>
      <c r="AD119" s="462">
        <v>2</v>
      </c>
      <c r="AE119" s="462"/>
      <c r="AF119" s="462"/>
      <c r="AG119" s="462">
        <v>2</v>
      </c>
      <c r="AH119" s="462"/>
      <c r="AI119" s="462"/>
      <c r="AJ119" s="176">
        <f t="shared" si="46"/>
        <v>0.875</v>
      </c>
      <c r="AK119" s="172" t="str">
        <f t="shared" si="47"/>
        <v>Efectivo</v>
      </c>
      <c r="AL119" s="481"/>
      <c r="AM119" s="481"/>
      <c r="AN119" s="481"/>
      <c r="AO119" s="481"/>
      <c r="AQ119" s="471"/>
      <c r="AR119" s="470"/>
      <c r="AS119" s="471"/>
      <c r="AT119" s="451"/>
      <c r="AU119" s="451"/>
      <c r="AV119" s="452"/>
      <c r="AW119" s="451"/>
      <c r="AX119" s="490"/>
      <c r="AZ119" s="108" t="s">
        <v>315</v>
      </c>
      <c r="BA119" s="165" t="s">
        <v>123</v>
      </c>
      <c r="BB119" s="173" t="s">
        <v>202</v>
      </c>
    </row>
    <row r="120" spans="2:56" ht="45.75" customHeight="1">
      <c r="B120" s="477"/>
      <c r="C120" s="461"/>
      <c r="D120" s="460"/>
      <c r="E120" s="483"/>
      <c r="F120" s="460"/>
      <c r="G120" s="460"/>
      <c r="H120" s="460"/>
      <c r="I120" s="460"/>
      <c r="J120" s="168" t="s">
        <v>309</v>
      </c>
      <c r="K120" s="168" t="s">
        <v>311</v>
      </c>
      <c r="M120" s="462"/>
      <c r="N120" s="462"/>
      <c r="O120" s="462"/>
      <c r="P120" s="462"/>
      <c r="Q120" s="462"/>
      <c r="R120" s="462"/>
      <c r="S120" s="463"/>
      <c r="U120" s="168" t="str">
        <f t="shared" si="45"/>
        <v>Programa de ejecución de mantenimiento programados y no programados a la infraestructura electrica.</v>
      </c>
      <c r="V120" s="312" t="s">
        <v>109</v>
      </c>
      <c r="W120" s="166" t="s">
        <v>123</v>
      </c>
      <c r="X120" s="462">
        <v>2</v>
      </c>
      <c r="Y120" s="462"/>
      <c r="Z120" s="462"/>
      <c r="AA120" s="462">
        <v>1</v>
      </c>
      <c r="AB120" s="462"/>
      <c r="AC120" s="462"/>
      <c r="AD120" s="462">
        <v>2</v>
      </c>
      <c r="AE120" s="462"/>
      <c r="AF120" s="462"/>
      <c r="AG120" s="462">
        <v>2</v>
      </c>
      <c r="AH120" s="462"/>
      <c r="AI120" s="462"/>
      <c r="AJ120" s="176">
        <f t="shared" si="46"/>
        <v>0.875</v>
      </c>
      <c r="AK120" s="172" t="str">
        <f t="shared" si="47"/>
        <v>Efectivo</v>
      </c>
      <c r="AL120" s="481"/>
      <c r="AM120" s="481"/>
      <c r="AN120" s="481"/>
      <c r="AO120" s="481"/>
      <c r="AQ120" s="471"/>
      <c r="AR120" s="470"/>
      <c r="AS120" s="471"/>
      <c r="AT120" s="451"/>
      <c r="AU120" s="451"/>
      <c r="AV120" s="452"/>
      <c r="AW120" s="451"/>
      <c r="AX120" s="491"/>
      <c r="AZ120" s="108" t="s">
        <v>312</v>
      </c>
      <c r="BA120" s="165" t="s">
        <v>123</v>
      </c>
      <c r="BB120" s="173" t="s">
        <v>202</v>
      </c>
    </row>
    <row r="121" spans="2:56" ht="47.25" customHeight="1">
      <c r="B121" s="477"/>
      <c r="C121" s="108" t="s">
        <v>372</v>
      </c>
      <c r="D121" s="163"/>
      <c r="E121" s="164"/>
      <c r="F121" s="163"/>
      <c r="G121" s="163" t="s">
        <v>119</v>
      </c>
      <c r="H121" s="316"/>
      <c r="I121" s="316"/>
      <c r="J121" s="168" t="s">
        <v>309</v>
      </c>
      <c r="K121" s="168" t="s">
        <v>311</v>
      </c>
      <c r="M121" s="312">
        <v>4</v>
      </c>
      <c r="N121" s="166" t="str">
        <f>IF(M121=5,"Esperada",IF(M121=4,"Alta",IF(M121=3,"Media",IF(M121=2,"Baja",IF(M121=1,"Remota","0")))))</f>
        <v>Alta</v>
      </c>
      <c r="O121" s="166">
        <v>5</v>
      </c>
      <c r="P121" s="312" t="str">
        <f>IF(O121=5,"Significativo",IF(O121=4,"Alto",IF(O121=3,"Medio",IF(O121=2,"Bajo",IF(O121=1,"No Significativo","0")))))</f>
        <v>Significativo</v>
      </c>
      <c r="Q121" s="312" t="s">
        <v>47</v>
      </c>
      <c r="R121" s="312">
        <f>O121*M121</f>
        <v>20</v>
      </c>
      <c r="S121" s="318" t="str">
        <f>IF(R121=1,"Bajo",IF(R121=2,"Bajo",IF(R121=3,"Bajo",IF(R121=4,"Bajo",IF(R121=5,"Medio",IF(R121=6,"Medio",IF(R121=8,"Medio",IF(R121=9,"Medio",IF(R121=10,"Medio",IF(R121=12,"Medio",IF(R121=15,"Alto",IF(R121=16,"Alto",IF(R121=20,"Alto",IF(R121=25,"Alto","0"))))))))))))))</f>
        <v>Alto</v>
      </c>
      <c r="T121" s="57"/>
      <c r="U121" s="47" t="str">
        <f t="shared" si="45"/>
        <v>Programa de ejecución de mantenimiento programados y no programados a la infraestructura electrica.</v>
      </c>
      <c r="V121" s="312" t="s">
        <v>109</v>
      </c>
      <c r="W121" s="166" t="s">
        <v>123</v>
      </c>
      <c r="X121" s="448">
        <v>2</v>
      </c>
      <c r="Y121" s="449"/>
      <c r="Z121" s="450"/>
      <c r="AA121" s="448">
        <v>1</v>
      </c>
      <c r="AB121" s="449"/>
      <c r="AC121" s="450"/>
      <c r="AD121" s="448">
        <v>2</v>
      </c>
      <c r="AE121" s="449"/>
      <c r="AF121" s="450"/>
      <c r="AG121" s="448">
        <v>2</v>
      </c>
      <c r="AH121" s="449"/>
      <c r="AI121" s="450"/>
      <c r="AJ121" s="159">
        <f t="shared" si="46"/>
        <v>0.875</v>
      </c>
      <c r="AK121" s="159" t="str">
        <f t="shared" si="47"/>
        <v>Efectivo</v>
      </c>
      <c r="AL121" s="159">
        <f>AVERAGE(AJ121)</f>
        <v>0.875</v>
      </c>
      <c r="AM121" s="159" t="str">
        <f>IF(AND(AL121&gt;=0%,AL121&lt;40%),"0% ",IF(AND(AL121&gt;=41%,AL121&lt;60%),"20%",IF(AND(AL121&gt;=61%,AL121&lt;80%),"40%",IF(AND(AL121&gt;=81%,AL121&lt;90%),"60%", IF(AND(AL121&gt;=91%,AL121&lt;=100%),"80","0%")))))</f>
        <v>60%</v>
      </c>
      <c r="AN121" s="159">
        <v>0.88</v>
      </c>
      <c r="AO121" s="159" t="str">
        <f>IF(AND(AN121&gt;=0%,AN121&lt;40%),"0% ",IF(AND(AN121&gt;=41%,AN121&lt;60%),"20%",IF(AND(AN121&gt;=61%,AN121&lt;80%),"40%",IF(AND(AN121&gt;=81%,AN121&lt;90%),"60%", IF(AND(AN121&gt;=91%,AN121&lt;=100%),"80","0%")))))</f>
        <v>60%</v>
      </c>
      <c r="AP121" s="57"/>
      <c r="AQ121" s="160">
        <f>M121-(M121*AL121)</f>
        <v>0.5</v>
      </c>
      <c r="AR121" s="160" t="str">
        <f>IF(AQ121=5,"Esperada",IF(AQ121=4,"Alta",IF(AQ121=3,"Media",IF(AQ121=2,"Baja",IF(AQ121=1,"Remota","Remota")))))</f>
        <v>Remota</v>
      </c>
      <c r="AS121" s="160">
        <f>O121-(O121*AO121)</f>
        <v>2</v>
      </c>
      <c r="AT121" s="161" t="str">
        <f>IF(AS121=5,"Significativo",IF(AS121=4,"Alto",IF(AS121=3,"Medio",IF(AS121=2,"Bajo",IF(AS121=1,"No Significativo","No Significativo")))))</f>
        <v>Bajo</v>
      </c>
      <c r="AU121" s="161" t="str">
        <f>Q121</f>
        <v>Reputacional</v>
      </c>
      <c r="AV121" s="161">
        <f>AQ121*AS121</f>
        <v>1</v>
      </c>
      <c r="AW121" s="161" t="str">
        <f>IF(AV121=1,"Bajo",IF(AV121=2,"Bajo",IF(AV121=3,"Bajo",IF(AV121=4,"Bajo",IF(AV121=5,"Medio",IF(AV121=6,"Medio",IF(AV121=8,"Medio",IF(AV121=9,"Medio",IF(AV121=10,"Medio",IF(AV121=12,"Medio",IF(AV121=15,"Alto",IF(AV121=16,"Alto",IF(AV121=20,"Alto",IF(AV121=25,"Alto","Bajo"))))))))))))))</f>
        <v>Bajo</v>
      </c>
      <c r="AX121" s="167" t="str">
        <f>IF(AV121=1," Aceptar el riesgo. No determinar acciones.",IF(AV121=2," Aceptar el riesgo. No determinar acciones.",IF(AV121=3," Aceptar el riesgo. No determinar acciones.",IF(AV121=4," Aceptar el riesgo. No determinar acciones.",IF(AV121=5," Evaluar a juicio de experto la nececidad de deterrminar acciones para prevenir su ocurrencia",IF(AV121=6," Evaluar a juicio de experto la nececidad de deterrminar acciones para prevenir su ocurrencia",IF(AV121=8," Evaluar a juicio de experto la nececidad de deterrminar acciones para prevenir su ocurrencia",IF(AV121=9," Evaluar a juicio de experto la nececidad de deterrminar acciones para prevenir su ocurrencia",IF(AV121=10," Evaluar a juicio de experto la nececidad de deterrminar acciones para prevenir su ocurrencia",IF(AV121=12," Evaluar a juicio de experto la nececidad de deterrminar acciones para prevenir su ocurrencia",IF(AV121=15," Deterrminar acciones para prevenir su ocurrencia, compartirla o eliminarla.",IF(AV121=16," Deterrminar acciones para prevenir su ocurrencia, compartirla o eliminarla.",IF(AV121=20," Deterrminar acciones para prevenir su ocurrencia, compartirla o eliminarla.",IF(AV121=25," Deterrminar acciones para prevenir su ocurrencia, compartirla o eliminarla."," Aceptar el riesgo. No determinar acciones."))))))))))))))</f>
        <v xml:space="preserve"> Aceptar el riesgo. No determinar acciones.</v>
      </c>
      <c r="AY121" s="59"/>
      <c r="AZ121" s="108" t="s">
        <v>312</v>
      </c>
      <c r="BA121" s="165" t="s">
        <v>123</v>
      </c>
      <c r="BB121" s="173" t="s">
        <v>202</v>
      </c>
    </row>
    <row r="122" spans="2:56" ht="34.5" customHeight="1">
      <c r="B122" s="477" t="s">
        <v>373</v>
      </c>
      <c r="C122" s="482" t="s">
        <v>374</v>
      </c>
      <c r="D122" s="460" t="s">
        <v>119</v>
      </c>
      <c r="E122" s="483"/>
      <c r="F122" s="460"/>
      <c r="G122" s="460"/>
      <c r="H122" s="460"/>
      <c r="I122" s="460"/>
      <c r="J122" s="165" t="s">
        <v>375</v>
      </c>
      <c r="K122" s="108" t="s">
        <v>1070</v>
      </c>
      <c r="M122" s="462">
        <v>2</v>
      </c>
      <c r="N122" s="462" t="str">
        <f>IF(M122=5,"Esperada",IF(M122=4,"Alta",IF(M122=3,"Media",IF(M122=2,"Baja",IF(M122=1,"Remota","0")))))</f>
        <v>Baja</v>
      </c>
      <c r="O122" s="462">
        <v>3</v>
      </c>
      <c r="P122" s="462" t="str">
        <f>IF(O122=5,"Significativo",IF(O122=4,"Alto",IF(O122=3,"Medio",IF(O122=2,"Bajo",IF(O122=1,"No Significativo","0")))))</f>
        <v>Medio</v>
      </c>
      <c r="Q122" s="462" t="s">
        <v>44</v>
      </c>
      <c r="R122" s="462">
        <f>O122*M122</f>
        <v>6</v>
      </c>
      <c r="S122" s="463" t="str">
        <f>IF(R122=1,"Bajo",IF(R122=2,"Bajo",IF(R122=3,"Bajo",IF(R122=4,"Bajo",IF(R122=5,"Medio",IF(R122=6,"Medio",IF(R122=8,"Medio",IF(R122=9,"Medio",IF(R122=10,"Medio",IF(R122=12,"Medio",IF(R122=15,"Alto",IF(R122=16,"Alto",IF(R122=20,"Alto",IF(R122=25,"Alto","0"))))))))))))))</f>
        <v>Medio</v>
      </c>
      <c r="T122" s="57"/>
      <c r="U122" s="353" t="str">
        <f t="shared" si="45"/>
        <v>Solicitud de soporte técnico al operador interno y solicitid de plazos regulatorios.</v>
      </c>
      <c r="V122" s="361" t="s">
        <v>109</v>
      </c>
      <c r="W122" s="462" t="s">
        <v>125</v>
      </c>
      <c r="X122" s="462">
        <v>1</v>
      </c>
      <c r="Y122" s="462"/>
      <c r="Z122" s="462"/>
      <c r="AA122" s="462">
        <v>1</v>
      </c>
      <c r="AB122" s="462"/>
      <c r="AC122" s="462"/>
      <c r="AD122" s="462">
        <v>2</v>
      </c>
      <c r="AE122" s="462"/>
      <c r="AF122" s="462"/>
      <c r="AG122" s="462">
        <v>2</v>
      </c>
      <c r="AH122" s="462"/>
      <c r="AI122" s="462"/>
      <c r="AJ122" s="481">
        <f t="shared" si="46"/>
        <v>0.75</v>
      </c>
      <c r="AK122" s="481" t="str">
        <f t="shared" si="47"/>
        <v>Medianamente Efectivo</v>
      </c>
      <c r="AL122" s="481">
        <f>AVERAGE(AJ122)</f>
        <v>0.75</v>
      </c>
      <c r="AM122" s="481" t="str">
        <f>IF(AND(AL122&gt;=0%,AL122&lt;40%),"0% ",IF(AND(AL122&gt;=41%,AL122&lt;60%),"20%",IF(AND(AL122&gt;=61%,AL122&lt;80%),"40%",IF(AND(AL122&gt;=81%,AL122&lt;90%),"60%", IF(AND(AL122&gt;=91%,AL122&lt;=100%),"80","0%")))))</f>
        <v>40%</v>
      </c>
      <c r="AN122" s="481">
        <v>0.88</v>
      </c>
      <c r="AO122" s="481" t="str">
        <f>IF(AND(AN122&gt;=0%,AN122&lt;40%),"0% ",IF(AND(AN122&gt;=41%,AN122&lt;60%),"20%",IF(AND(AN122&gt;=61%,AN122&lt;80%),"40%",IF(AND(AN122&gt;=81%,AN122&lt;90%),"60%", IF(AND(AN122&gt;=91%,AN122&lt;=100%),"80","0%")))))</f>
        <v>60%</v>
      </c>
      <c r="AP122" s="57"/>
      <c r="AQ122" s="470">
        <f>M122-(M122*AL122)</f>
        <v>0.5</v>
      </c>
      <c r="AR122" s="470" t="str">
        <f>IF(AQ122=5,"Esperada",IF(AQ122=4,"Alta",IF(AQ122=3,"Media",IF(AQ122=2,"Baja",IF(AQ122=1,"Remota","Remota")))))</f>
        <v>Remota</v>
      </c>
      <c r="AS122" s="471">
        <f>O122-(O122*AO122)</f>
        <v>1.2000000000000002</v>
      </c>
      <c r="AT122" s="451" t="str">
        <f>IF(AS122=5,"Significativo",IF(AS122=4,"Alto",IF(AS122=3,"Medio",IF(AS122=2,"Bajo",IF(AS122=1,"No Significativo","No Significativo")))))</f>
        <v>No Significativo</v>
      </c>
      <c r="AU122" s="451" t="str">
        <f>Q122</f>
        <v>Usuarios y mercado</v>
      </c>
      <c r="AV122" s="452">
        <f>AQ122*AS122</f>
        <v>0.60000000000000009</v>
      </c>
      <c r="AW122" s="451" t="str">
        <f>IF(AV122=1,"Bajo",IF(AV122=2,"Bajo",IF(AV122=3,"Bajo",IF(AV122=4,"Bajo",IF(AV122=5,"Medio",IF(AV122=6,"Medio",IF(AV122=8,"Medio",IF(AV122=9,"Medio",IF(AV122=10,"Medio",IF(AV122=12,"Medio",IF(AV122=15,"Alto",IF(AV122=16,"Alto",IF(AV122=20,"Alto",IF(AV122=25,"Alto","Bajo"))))))))))))))</f>
        <v>Bajo</v>
      </c>
      <c r="AX122" s="451" t="str">
        <f>IF(AV122=1," Aceptar el riesgo. No determinar acciones.",IF(AV122=2," Aceptar el riesgo. No determinar acciones.",IF(AV122=3," Aceptar el riesgo. No determinar acciones.",IF(AV122=4," Aceptar el riesgo. No determinar acciones.",IF(AV122=5," Evaluar a juicio de experto la nececidad de deterrminar acciones para prevenir su ocurrencia",IF(AV122=6," Evaluar a juicio de experto la nececidad de deterrminar acciones para prevenir su ocurrencia",IF(AV122=8," Evaluar a juicio de experto la nececidad de deterrminar acciones para prevenir su ocurrencia",IF(AV122=9," Evaluar a juicio de experto la nececidad de deterrminar acciones para prevenir su ocurrencia",IF(AV122=10," Evaluar a juicio de experto la nececidad de deterrminar acciones para prevenir su ocurrencia",IF(AV122=12," Evaluar a juicio de experto la nececidad de deterrminar acciones para prevenir su ocurrencia",IF(AV122=15," Deterrminar acciones para prevenir su ocurrencia, compartirla o eliminarla.",IF(AV122=16," Deterrminar acciones para prevenir su ocurrencia, compartirla o eliminarla.",IF(AV122=20," Deterrminar acciones para prevenir su ocurrencia, compartirla o eliminarla.",IF(AV122=25," Deterrminar acciones para prevenir su ocurrencia, compartirla o eliminarla."," Aceptar el riesgo. No determinar acciones."))))))))))))))</f>
        <v xml:space="preserve"> Aceptar el riesgo. No determinar acciones.</v>
      </c>
      <c r="AY122" s="59"/>
      <c r="AZ122" s="472"/>
      <c r="BA122" s="474"/>
      <c r="BB122" s="474"/>
      <c r="BC122" s="433"/>
      <c r="BD122" s="433"/>
    </row>
    <row r="123" spans="2:56" ht="30.75" customHeight="1">
      <c r="B123" s="477"/>
      <c r="C123" s="482"/>
      <c r="D123" s="460"/>
      <c r="E123" s="483"/>
      <c r="F123" s="460"/>
      <c r="G123" s="460"/>
      <c r="H123" s="460"/>
      <c r="I123" s="460"/>
      <c r="J123" s="371" t="s">
        <v>1068</v>
      </c>
      <c r="K123" s="370" t="s">
        <v>1069</v>
      </c>
      <c r="M123" s="462"/>
      <c r="N123" s="462"/>
      <c r="O123" s="462"/>
      <c r="P123" s="462"/>
      <c r="Q123" s="462"/>
      <c r="R123" s="462"/>
      <c r="S123" s="463"/>
      <c r="U123" s="372" t="str">
        <f t="shared" si="45"/>
        <v>Solicitud de soporte técnico a XM</v>
      </c>
      <c r="V123" s="360" t="s">
        <v>120</v>
      </c>
      <c r="W123" s="462"/>
      <c r="X123" s="462"/>
      <c r="Y123" s="462"/>
      <c r="Z123" s="462"/>
      <c r="AA123" s="462"/>
      <c r="AB123" s="462"/>
      <c r="AC123" s="462"/>
      <c r="AD123" s="462"/>
      <c r="AE123" s="462"/>
      <c r="AF123" s="462"/>
      <c r="AG123" s="462"/>
      <c r="AH123" s="462"/>
      <c r="AI123" s="462"/>
      <c r="AJ123" s="481"/>
      <c r="AK123" s="481"/>
      <c r="AL123" s="481"/>
      <c r="AM123" s="481"/>
      <c r="AN123" s="481"/>
      <c r="AO123" s="481"/>
      <c r="AQ123" s="470"/>
      <c r="AR123" s="470"/>
      <c r="AS123" s="471"/>
      <c r="AT123" s="451"/>
      <c r="AU123" s="451"/>
      <c r="AV123" s="452"/>
      <c r="AW123" s="451"/>
      <c r="AX123" s="451"/>
      <c r="AZ123" s="472"/>
      <c r="BA123" s="474"/>
      <c r="BB123" s="474"/>
      <c r="BC123" s="433"/>
      <c r="BD123" s="433"/>
    </row>
    <row r="124" spans="2:56" ht="34.5" customHeight="1">
      <c r="B124" s="477"/>
      <c r="C124" s="165" t="s">
        <v>376</v>
      </c>
      <c r="D124" s="163" t="s">
        <v>119</v>
      </c>
      <c r="E124" s="164"/>
      <c r="F124" s="163"/>
      <c r="G124" s="163"/>
      <c r="H124" s="316"/>
      <c r="I124" s="316"/>
      <c r="J124" s="165" t="s">
        <v>377</v>
      </c>
      <c r="K124" s="165" t="s">
        <v>378</v>
      </c>
      <c r="M124" s="312">
        <v>4</v>
      </c>
      <c r="N124" s="166" t="str">
        <f>IF(M124=5,"Esperada",IF(M124=4,"Alta",IF(M124=3,"Media",IF(M124=2,"Baja",IF(M124=1,"Remota","0")))))</f>
        <v>Alta</v>
      </c>
      <c r="O124" s="166">
        <v>3</v>
      </c>
      <c r="P124" s="312" t="str">
        <f>IF(O124=5,"Significativo",IF(O124=4,"Alto",IF(O124=3,"Medio",IF(O124=2,"Bajo",IF(O124=1,"No Significativo","0")))))</f>
        <v>Medio</v>
      </c>
      <c r="Q124" s="312" t="s">
        <v>44</v>
      </c>
      <c r="R124" s="312">
        <f>O124*M124</f>
        <v>12</v>
      </c>
      <c r="S124" s="318" t="str">
        <f>IF(R124=1,"Bajo",IF(R124=2,"Bajo",IF(R124=3,"Bajo",IF(R124=4,"Bajo",IF(R124=5,"Medio",IF(R124=6,"Medio",IF(R124=8,"Medio",IF(R124=9,"Medio",IF(R124=10,"Medio",IF(R124=12,"Medio",IF(R124=15,"Alto",IF(R124=16,"Alto",IF(R124=20,"Alto",IF(R124=25,"Alto","0"))))))))))))))</f>
        <v>Medio</v>
      </c>
      <c r="T124" s="57"/>
      <c r="U124" s="47" t="str">
        <f t="shared" ref="U124:U129" si="48">+K124</f>
        <v>Solicitud de informacion por escrito</v>
      </c>
      <c r="V124" s="312" t="s">
        <v>120</v>
      </c>
      <c r="W124" s="166" t="s">
        <v>125</v>
      </c>
      <c r="X124" s="448">
        <v>2</v>
      </c>
      <c r="Y124" s="449"/>
      <c r="Z124" s="450"/>
      <c r="AA124" s="448">
        <v>1</v>
      </c>
      <c r="AB124" s="449"/>
      <c r="AC124" s="450"/>
      <c r="AD124" s="448">
        <v>2</v>
      </c>
      <c r="AE124" s="449"/>
      <c r="AF124" s="450"/>
      <c r="AG124" s="448">
        <v>2</v>
      </c>
      <c r="AH124" s="449"/>
      <c r="AI124" s="450"/>
      <c r="AJ124" s="159">
        <f t="shared" ref="AJ124:AJ167" si="49">((X124/2)+(AA124/2)+(AD124/2)+(AG124/2))/4</f>
        <v>0.875</v>
      </c>
      <c r="AK124" s="159" t="str">
        <f t="shared" ref="AK124:AK139" si="50">IF(AND(AJ124&gt;=0%,AJ124&lt;40%),"No Efectivo",IF(AND(AJ124&gt;=41%,AJ124&lt;60%),"Poco Efectivo",IF(AND(AJ124&gt;=61%,AJ124&lt;80%),"Medianamente Efectivo",IF(AND(AJ124&gt;=81%,AJ124&lt;90%),"Efectivo", IF(AND(AJ124&gt;=91%,AJ124&lt;=100%),"Altamente Efectivo")))))</f>
        <v>Efectivo</v>
      </c>
      <c r="AL124" s="159">
        <f>AVERAGE(AJ124)</f>
        <v>0.875</v>
      </c>
      <c r="AM124" s="159" t="str">
        <f>IF(AND(AL124&gt;=0%,AL124&lt;40%),"0% ",IF(AND(AL124&gt;=41%,AL124&lt;60%),"20%",IF(AND(AL124&gt;=61%,AL124&lt;80%),"40%",IF(AND(AL124&gt;=81%,AL124&lt;90%),"60%", IF(AND(AL124&gt;=91%,AL124&lt;=100%),"80","0%")))))</f>
        <v>60%</v>
      </c>
      <c r="AN124" s="159">
        <v>0</v>
      </c>
      <c r="AO124" s="159" t="str">
        <f>IF(AND(AN124&gt;=0%,AN124&lt;40%),"0% ",IF(AND(AN124&gt;=41%,AN124&lt;60%),"20%",IF(AND(AN124&gt;=61%,AN124&lt;80%),"40%",IF(AND(AN124&gt;=81%,AN124&lt;90%),"60%", IF(AND(AN124&gt;=91%,AN124&lt;=100%),"80","0%")))))</f>
        <v xml:space="preserve">0% </v>
      </c>
      <c r="AP124" s="57"/>
      <c r="AQ124" s="174">
        <f>M124-(M124*AL124)</f>
        <v>0.5</v>
      </c>
      <c r="AR124" s="160" t="str">
        <f>IF(AQ124=5,"Esperada",IF(AQ124=4,"Alta",IF(AQ124=3,"Media",IF(AQ124=2,"Baja",IF(AQ124=1,"Remota","Remota")))))</f>
        <v>Remota</v>
      </c>
      <c r="AS124" s="160">
        <f>O124-(O124*AO124)</f>
        <v>3</v>
      </c>
      <c r="AT124" s="161" t="str">
        <f>IF(AS124=5,"Significativo",IF(AS124=4,"Alto",IF(AS124=3,"Medio",IF(AS124=2,"Bajo",IF(AS124=1,"No Significativo","No Significativo")))))</f>
        <v>Medio</v>
      </c>
      <c r="AU124" s="161" t="str">
        <f>Q124</f>
        <v>Usuarios y mercado</v>
      </c>
      <c r="AV124" s="162">
        <f>AQ124*AS124</f>
        <v>1.5</v>
      </c>
      <c r="AW124" s="161" t="str">
        <f>IF(AV124=1,"Bajo",IF(AV124=2,"Bajo",IF(AV124=3,"Bajo",IF(AV124=4,"Bajo",IF(AV124=5,"Medio",IF(AV124=6,"Medio",IF(AV124=8,"Medio",IF(AV124=9,"Medio",IF(AV124=10,"Medio",IF(AV124=12,"Medio",IF(AV124=15,"Alto",IF(AV124=16,"Alto",IF(AV124=20,"Alto",IF(AV124=25,"Alto","Bajo"))))))))))))))</f>
        <v>Bajo</v>
      </c>
      <c r="AX124" s="167" t="str">
        <f>IF(AV124=1," Aceptar el riesgo. No determinar acciones.",IF(AV124=2," Aceptar el riesgo. No determinar acciones.",IF(AV124=3," Aceptar el riesgo. No determinar acciones.",IF(AV124=4," Aceptar el riesgo. No determinar acciones.",IF(AV124=5," Evaluar a juicio de experto la nececidad de deterrminar acciones para prevenir su ocurrencia",IF(AV124=6," Evaluar a juicio de experto la nececidad de deterrminar acciones para prevenir su ocurrencia",IF(AV124=8," Evaluar a juicio de experto la nececidad de deterrminar acciones para prevenir su ocurrencia",IF(AV124=9," Evaluar a juicio de experto la nececidad de deterrminar acciones para prevenir su ocurrencia",IF(AV124=10," Evaluar a juicio de experto la nececidad de deterrminar acciones para prevenir su ocurrencia",IF(AV124=12," Evaluar a juicio de experto la nececidad de deterrminar acciones para prevenir su ocurrencia",IF(AV124=15," Deterrminar acciones para prevenir su ocurrencia, compartirla o eliminarla.",IF(AV124=16," Deterrminar acciones para prevenir su ocurrencia, compartirla o eliminarla.",IF(AV124=20," Deterrminar acciones para prevenir su ocurrencia, compartirla o eliminarla.",IF(AV124=25," Deterrminar acciones para prevenir su ocurrencia, compartirla o eliminarla."," Aceptar el riesgo. No determinar acciones."))))))))))))))</f>
        <v xml:space="preserve"> Aceptar el riesgo. No determinar acciones.</v>
      </c>
      <c r="AY124" s="59"/>
      <c r="AZ124" s="108"/>
      <c r="BA124" s="165"/>
      <c r="BB124" s="173"/>
      <c r="BC124" s="433"/>
      <c r="BD124" s="433"/>
    </row>
    <row r="125" spans="2:56" ht="33" customHeight="1">
      <c r="B125" s="477"/>
      <c r="C125" s="482" t="s">
        <v>379</v>
      </c>
      <c r="D125" s="460" t="s">
        <v>119</v>
      </c>
      <c r="E125" s="483"/>
      <c r="F125" s="460"/>
      <c r="G125" s="460"/>
      <c r="H125" s="460"/>
      <c r="I125" s="460"/>
      <c r="J125" s="165" t="s">
        <v>380</v>
      </c>
      <c r="K125" s="168" t="s">
        <v>382</v>
      </c>
      <c r="M125" s="462">
        <v>3</v>
      </c>
      <c r="N125" s="462" t="str">
        <f>IF(M125=5,"Esperada",IF(M125=4,"Alta",IF(M125=3,"Media",IF(M125=2,"Baja",IF(M125=1,"Remota","0")))))</f>
        <v>Media</v>
      </c>
      <c r="O125" s="462">
        <v>3</v>
      </c>
      <c r="P125" s="462" t="str">
        <f>IF(O125=5,"Significativo",IF(O125=4,"Alto",IF(O125=3,"Medio",IF(O125=2,"Bajo",IF(O125=1,"No Significativo","0")))))</f>
        <v>Medio</v>
      </c>
      <c r="Q125" s="462" t="s">
        <v>43</v>
      </c>
      <c r="R125" s="462">
        <f>O125*M125</f>
        <v>9</v>
      </c>
      <c r="S125" s="463" t="str">
        <f>IF(R125=1,"Bajo",IF(R125=2,"Bajo",IF(R125=3,"Bajo",IF(R125=4,"Bajo",IF(R125=5,"Medio",IF(R125=6,"Medio",IF(R125=8,"Medio",IF(R125=9,"Medio",IF(R125=10,"Medio",IF(R125=12,"Medio",IF(R125=15,"Alto",IF(R125=16,"Alto",IF(R125=20,"Alto",IF(R125=25,"Alto","0"))))))))))))))</f>
        <v>Medio</v>
      </c>
      <c r="T125" s="57"/>
      <c r="U125" s="47" t="str">
        <f t="shared" si="48"/>
        <v>Solicitud de las guías de envía al proceso de archivo y correspondencia.</v>
      </c>
      <c r="V125" s="312" t="s">
        <v>120</v>
      </c>
      <c r="W125" s="166" t="s">
        <v>125</v>
      </c>
      <c r="X125" s="462">
        <v>0</v>
      </c>
      <c r="Y125" s="462"/>
      <c r="Z125" s="462"/>
      <c r="AA125" s="462">
        <v>1</v>
      </c>
      <c r="AB125" s="462"/>
      <c r="AC125" s="462"/>
      <c r="AD125" s="462">
        <v>1</v>
      </c>
      <c r="AE125" s="462"/>
      <c r="AF125" s="462"/>
      <c r="AG125" s="462">
        <v>0</v>
      </c>
      <c r="AH125" s="462"/>
      <c r="AI125" s="462"/>
      <c r="AJ125" s="159">
        <f t="shared" si="49"/>
        <v>0.25</v>
      </c>
      <c r="AK125" s="159" t="str">
        <f t="shared" si="50"/>
        <v>No Efectivo</v>
      </c>
      <c r="AL125" s="481">
        <f>AVERAGE(AJ125:AJ126)</f>
        <v>0.25</v>
      </c>
      <c r="AM125" s="481" t="str">
        <f>IF(AND(AL125&gt;=0%,AL125&lt;40%),"0% ",IF(AND(AL125&gt;=41%,AL125&lt;60%),"20%",IF(AND(AL125&gt;=61%,AL125&lt;80%),"40%",IF(AND(AL125&gt;=81%,AL125&lt;90%),"60%", IF(AND(AL125&gt;=91%,AL125&lt;=100%),"80","0%")))))</f>
        <v xml:space="preserve">0% </v>
      </c>
      <c r="AN125" s="481">
        <v>0</v>
      </c>
      <c r="AO125" s="481" t="str">
        <f>IF(AND(AN125&gt;=0%,AN125&lt;40%),"0% ",IF(AND(AN125&gt;=41%,AN125&lt;60%),"20%",IF(AND(AN125&gt;=61%,AN125&lt;80%),"40%",IF(AND(AN125&gt;=81%,AN125&lt;90%),"60%", IF(AND(AN125&gt;=91%,AN125&lt;=100%),"80","0%")))))</f>
        <v xml:space="preserve">0% </v>
      </c>
      <c r="AP125" s="57"/>
      <c r="AQ125" s="471">
        <f>M125-(M125*AL125)</f>
        <v>2.25</v>
      </c>
      <c r="AR125" s="470" t="str">
        <f>IF(AQ125=5,"Esperada",IF(AQ125=4,"Alta",IF(AQ125=3,"Media",IF(AQ125=2,"Baja",IF(AQ125=1,"Remota","Remota")))))</f>
        <v>Remota</v>
      </c>
      <c r="AS125" s="471">
        <f>O125-(O125*AO125)</f>
        <v>3</v>
      </c>
      <c r="AT125" s="451" t="str">
        <f>IF(AS125=5,"Significativo",IF(AS125=4,"Alto",IF(AS125=3,"Medio",IF(AS125=2,"Bajo",IF(AS125=1,"No Significativo","No Significativo")))))</f>
        <v>Medio</v>
      </c>
      <c r="AU125" s="451" t="str">
        <f>Q125</f>
        <v>Financiera</v>
      </c>
      <c r="AV125" s="452">
        <f>AQ125*AS125</f>
        <v>6.75</v>
      </c>
      <c r="AW125" s="451" t="str">
        <f>IF(AV125=1,"Bajo",IF(AV125=2,"Bajo",IF(AV125=3,"Bajo",IF(AV125=4,"Bajo",IF(AV125=5,"Medio",IF(AV125=6,"Medio",IF(AV125=8,"Medio",IF(AV125=9,"Medio",IF(AV125=10,"Medio",IF(AV125=12,"Medio",IF(AV125=15,"Alto",IF(AV125=16,"Alto",IF(AV125=20,"Alto",IF(AV125=25,"Alto","Bajo"))))))))))))))</f>
        <v>Bajo</v>
      </c>
      <c r="AX125" s="451" t="str">
        <f>IF(AV125=1," Aceptar el riesgo. No determinar acciones.",IF(AV125=2," Aceptar el riesgo. No determinar acciones.",IF(AV125=3," Aceptar el riesgo. No determinar acciones.",IF(AV125=4," Aceptar el riesgo. No determinar acciones.",IF(AV125=5," Evaluar a juicio de experto la nececidad de deterrminar acciones para prevenir su ocurrencia",IF(AV125=6," Evaluar a juicio de experto la nececidad de deterrminar acciones para prevenir su ocurrencia",IF(AV125=8," Evaluar a juicio de experto la nececidad de deterrminar acciones para prevenir su ocurrencia",IF(AV125=9," Evaluar a juicio de experto la nececidad de deterrminar acciones para prevenir su ocurrencia",IF(AV125=10," Evaluar a juicio de experto la nececidad de deterrminar acciones para prevenir su ocurrencia",IF(AV125=12," Evaluar a juicio de experto la nececidad de deterrminar acciones para prevenir su ocurrencia",IF(AV125=15," Deterrminar acciones para prevenir su ocurrencia, compartirla o eliminarla.",IF(AV125=16," Deterrminar acciones para prevenir su ocurrencia, compartirla o eliminarla.",IF(AV125=20," Deterrminar acciones para prevenir su ocurrencia, compartirla o eliminarla.",IF(AV125=25," Deterrminar acciones para prevenir su ocurrencia, compartirla o eliminarla."," Aceptar el riesgo. No determinar acciones."))))))))))))))</f>
        <v xml:space="preserve"> Aceptar el riesgo. No determinar acciones.</v>
      </c>
      <c r="AY125" s="59"/>
      <c r="AZ125" s="472"/>
      <c r="BA125" s="474"/>
      <c r="BB125" s="474"/>
      <c r="BC125" s="433"/>
      <c r="BD125" s="433"/>
    </row>
    <row r="126" spans="2:56" ht="33" customHeight="1">
      <c r="B126" s="477"/>
      <c r="C126" s="482"/>
      <c r="D126" s="460"/>
      <c r="E126" s="483"/>
      <c r="F126" s="460"/>
      <c r="G126" s="460"/>
      <c r="H126" s="460"/>
      <c r="I126" s="460"/>
      <c r="J126" s="168" t="s">
        <v>381</v>
      </c>
      <c r="K126" s="168" t="s">
        <v>383</v>
      </c>
      <c r="M126" s="462"/>
      <c r="N126" s="462"/>
      <c r="O126" s="462"/>
      <c r="P126" s="462"/>
      <c r="Q126" s="462"/>
      <c r="R126" s="462"/>
      <c r="S126" s="463"/>
      <c r="U126" s="47" t="str">
        <f t="shared" si="48"/>
        <v>Seguimiento a las guías de envio a traves de la web de la empresa de mensajeria.</v>
      </c>
      <c r="V126" s="312" t="s">
        <v>120</v>
      </c>
      <c r="W126" s="166" t="s">
        <v>125</v>
      </c>
      <c r="X126" s="462">
        <v>0</v>
      </c>
      <c r="Y126" s="462"/>
      <c r="Z126" s="462"/>
      <c r="AA126" s="462">
        <v>1</v>
      </c>
      <c r="AB126" s="462"/>
      <c r="AC126" s="462"/>
      <c r="AD126" s="462">
        <v>1</v>
      </c>
      <c r="AE126" s="462"/>
      <c r="AF126" s="462"/>
      <c r="AG126" s="462">
        <v>0</v>
      </c>
      <c r="AH126" s="462"/>
      <c r="AI126" s="462"/>
      <c r="AJ126" s="159">
        <f t="shared" si="49"/>
        <v>0.25</v>
      </c>
      <c r="AK126" s="159" t="str">
        <f t="shared" si="50"/>
        <v>No Efectivo</v>
      </c>
      <c r="AL126" s="481"/>
      <c r="AM126" s="481"/>
      <c r="AN126" s="481"/>
      <c r="AO126" s="481"/>
      <c r="AQ126" s="471"/>
      <c r="AR126" s="470"/>
      <c r="AS126" s="471"/>
      <c r="AT126" s="451"/>
      <c r="AU126" s="451"/>
      <c r="AV126" s="452"/>
      <c r="AW126" s="451"/>
      <c r="AX126" s="451"/>
      <c r="AZ126" s="472"/>
      <c r="BA126" s="474"/>
      <c r="BB126" s="474"/>
      <c r="BC126" s="433"/>
      <c r="BD126" s="433"/>
    </row>
    <row r="127" spans="2:56" ht="44.25" customHeight="1">
      <c r="B127" s="477"/>
      <c r="C127" s="461" t="s">
        <v>326</v>
      </c>
      <c r="D127" s="460"/>
      <c r="E127" s="483"/>
      <c r="F127" s="460"/>
      <c r="G127" s="460" t="s">
        <v>119</v>
      </c>
      <c r="H127" s="460"/>
      <c r="I127" s="460"/>
      <c r="J127" s="168" t="s">
        <v>327</v>
      </c>
      <c r="K127" s="168" t="s">
        <v>329</v>
      </c>
      <c r="M127" s="462">
        <v>4</v>
      </c>
      <c r="N127" s="462" t="str">
        <f>IF(M127=5,"Esperada",IF(M127=4,"Alta",IF(M127=3,"Media",IF(M127=2,"Baja",IF(M127=1,"Remota","0")))))</f>
        <v>Alta</v>
      </c>
      <c r="O127" s="462">
        <v>5</v>
      </c>
      <c r="P127" s="462" t="str">
        <f>IF(O127=5,"Significativo",IF(O127=4,"Alto",IF(O127=3,"Medio",IF(O127=2,"Bajo",IF(O127=1,"No Significativo","0")))))</f>
        <v>Significativo</v>
      </c>
      <c r="Q127" s="462" t="s">
        <v>43</v>
      </c>
      <c r="R127" s="462">
        <f>O127*M127</f>
        <v>20</v>
      </c>
      <c r="S127" s="463" t="str">
        <f>IF(R127=1,"Bajo",IF(R127=2,"Bajo",IF(R127=3,"Bajo",IF(R127=4,"Bajo",IF(R127=5,"Medio",IF(R127=6,"Medio",IF(R127=8,"Medio",IF(R127=9,"Medio",IF(R127=10,"Medio",IF(R127=12,"Medio",IF(R127=15,"Alto",IF(R127=16,"Alto",IF(R127=20,"Alto",IF(R127=25,"Alto","0"))))))))))))))</f>
        <v>Alto</v>
      </c>
      <c r="U127" s="168" t="str">
        <f t="shared" si="48"/>
        <v>Seguimiento y analisis a los mandatos emitidos por las entidades de regulacion y control por parte de las oficinas de planeacion, gestion energia y facturacion.</v>
      </c>
      <c r="V127" s="312" t="s">
        <v>120</v>
      </c>
      <c r="W127" s="166" t="s">
        <v>128</v>
      </c>
      <c r="X127" s="462">
        <v>1</v>
      </c>
      <c r="Y127" s="462"/>
      <c r="Z127" s="462"/>
      <c r="AA127" s="462">
        <v>1</v>
      </c>
      <c r="AB127" s="462"/>
      <c r="AC127" s="462"/>
      <c r="AD127" s="462">
        <v>2</v>
      </c>
      <c r="AE127" s="462"/>
      <c r="AF127" s="462"/>
      <c r="AG127" s="462">
        <v>2</v>
      </c>
      <c r="AH127" s="462"/>
      <c r="AI127" s="462"/>
      <c r="AJ127" s="176">
        <f t="shared" si="49"/>
        <v>0.75</v>
      </c>
      <c r="AK127" s="172" t="str">
        <f t="shared" si="50"/>
        <v>Medianamente Efectivo</v>
      </c>
      <c r="AL127" s="480">
        <f>AVERAGE(AJ127:AJ128)</f>
        <v>0.8125</v>
      </c>
      <c r="AM127" s="480" t="str">
        <f>IF(AND(AL127&gt;=0%,AL127&lt;40%),"0% ",IF(AND(AL127&gt;=41%,AL127&lt;60%),"20%",IF(AND(AL127&gt;=61%,AL127&lt;80%),"40%",IF(AND(AL127&gt;=81%,AL127&lt;90%),"60%", IF(AND(AL127&gt;=91%,AL127&lt;=100%),"80","0%")))))</f>
        <v>60%</v>
      </c>
      <c r="AN127" s="480">
        <v>0.88</v>
      </c>
      <c r="AO127" s="480" t="str">
        <f>IF(AND(AN127&gt;=0%,AN127&lt;40%),"0% ",IF(AND(AN127&gt;=41%,AN127&lt;60%),"20%",IF(AND(AN127&gt;=61%,AN127&lt;80%),"40%",IF(AND(AN127&gt;=81%,AN127&lt;90%),"60%", IF(AND(AN127&gt;=91%,AN127&lt;=100%),"80","0%")))))</f>
        <v>60%</v>
      </c>
      <c r="AQ127" s="471">
        <f>M127-(M127*AL127:AL128)</f>
        <v>0.75</v>
      </c>
      <c r="AR127" s="470" t="str">
        <f>IF(AQ127=5,"Esperada",IF(AQ127=4,"Alta",IF(AQ127=3,"Media",IF(AQ127=2,"Baja",IF(AQ127=1,"Remota","Remota")))))</f>
        <v>Remota</v>
      </c>
      <c r="AS127" s="470">
        <f>O127-(O127*AO127:AO128)</f>
        <v>2</v>
      </c>
      <c r="AT127" s="451" t="str">
        <f>IF(AS127=5,"Significativo",IF(AS127=4,"Alto",IF(AS127=3,"Medio",IF(AS127=2,"Bajo",IF(AS127=1,"No Significativo","No Significativo")))))</f>
        <v>Bajo</v>
      </c>
      <c r="AU127" s="451" t="str">
        <f>Q127</f>
        <v>Financiera</v>
      </c>
      <c r="AV127" s="452">
        <f>AQ127*AS127</f>
        <v>1.5</v>
      </c>
      <c r="AW127" s="451" t="str">
        <f>IF(AV127=1,"Bajo",IF(AV127=2,"Bajo",IF(AV127=3,"Bajo",IF(AV127=4,"Bajo",IF(AV127=5,"Medio",IF(AV127=6,"Medio",IF(AV127=8,"Medio",IF(AV127=9,"Medio",IF(AV127=10,"Medio",IF(AV127=12,"Medio",IF(AV127=15,"Alto",IF(AV127=16,"Alto",IF(AV127=20,"Alto",IF(AV127=25,"Alto","Bajo"))))))))))))))</f>
        <v>Bajo</v>
      </c>
      <c r="AX127" s="453" t="str">
        <f>IF(AV127=1," Aceptar el riesgo. No determinar acciones.",IF(AV127=2," Aceptar el riesgo. No determinar acciones.",IF(AV127=3," Aceptar el riesgo. No determinar acciones.",IF(AV127=4," Aceptar el riesgo. No determinar acciones.",IF(AV127=5," Evaluar a juicio de experto la nececidad de deterrminar acciones para prevenir su ocurrencia",IF(AV127=6," Evaluar a juicio de experto la nececidad de deterrminar acciones para prevenir su ocurrencia",IF(AV127=8," Evaluar a juicio de experto la nececidad de deterrminar acciones para prevenir su ocurrencia",IF(AV127=9," Evaluar a juicio de experto la nececidad de deterrminar acciones para prevenir su ocurrencia",IF(AV127=10," Evaluar a juicio de experto la nececidad de deterrminar acciones para prevenir su ocurrencia",IF(AV127=12," Evaluar a juicio de experto la nececidad de deterrminar acciones para prevenir su ocurrencia",IF(AV127=15," Deterrminar acciones para prevenir su ocurrencia, compartirla o eliminarla.",IF(AV127=16," Deterrminar acciones para prevenir su ocurrencia, compartirla o eliminarla.",IF(AV127=20," Deterrminar acciones para prevenir su ocurrencia, compartirla o eliminarla.",IF(AV127=25," Deterrminar acciones para prevenir su ocurrencia, compartirla o eliminarla."," Aceptar el riesgo. No determinar acciones."))))))))))))))</f>
        <v xml:space="preserve"> Aceptar el riesgo. No determinar acciones.</v>
      </c>
      <c r="AY127" s="59"/>
      <c r="AZ127" s="461"/>
      <c r="BA127" s="461"/>
      <c r="BB127" s="555"/>
      <c r="BC127" s="434"/>
      <c r="BD127" s="435"/>
    </row>
    <row r="128" spans="2:56" ht="33.75" customHeight="1">
      <c r="B128" s="477"/>
      <c r="C128" s="461"/>
      <c r="D128" s="460"/>
      <c r="E128" s="483"/>
      <c r="F128" s="460"/>
      <c r="G128" s="460"/>
      <c r="H128" s="460"/>
      <c r="I128" s="460"/>
      <c r="J128" s="168" t="s">
        <v>328</v>
      </c>
      <c r="K128" s="168" t="s">
        <v>330</v>
      </c>
      <c r="M128" s="462"/>
      <c r="N128" s="462"/>
      <c r="O128" s="462"/>
      <c r="P128" s="462"/>
      <c r="Q128" s="462"/>
      <c r="R128" s="462"/>
      <c r="S128" s="463"/>
      <c r="U128" s="168" t="str">
        <f t="shared" si="48"/>
        <v>Revision y analisis de las nueva tarifas, mediante comité comercial.</v>
      </c>
      <c r="V128" s="312" t="s">
        <v>109</v>
      </c>
      <c r="W128" s="166" t="s">
        <v>128</v>
      </c>
      <c r="X128" s="462">
        <v>2</v>
      </c>
      <c r="Y128" s="462"/>
      <c r="Z128" s="462"/>
      <c r="AA128" s="462">
        <v>1</v>
      </c>
      <c r="AB128" s="462"/>
      <c r="AC128" s="462"/>
      <c r="AD128" s="462">
        <v>2</v>
      </c>
      <c r="AE128" s="462"/>
      <c r="AF128" s="462"/>
      <c r="AG128" s="462">
        <v>2</v>
      </c>
      <c r="AH128" s="462"/>
      <c r="AI128" s="462"/>
      <c r="AJ128" s="176">
        <f t="shared" si="49"/>
        <v>0.875</v>
      </c>
      <c r="AK128" s="172" t="str">
        <f t="shared" si="50"/>
        <v>Efectivo</v>
      </c>
      <c r="AL128" s="476"/>
      <c r="AM128" s="476"/>
      <c r="AN128" s="476"/>
      <c r="AO128" s="476"/>
      <c r="AQ128" s="471"/>
      <c r="AR128" s="470"/>
      <c r="AS128" s="470"/>
      <c r="AT128" s="451"/>
      <c r="AU128" s="451"/>
      <c r="AV128" s="452"/>
      <c r="AW128" s="451"/>
      <c r="AX128" s="453"/>
      <c r="AZ128" s="461"/>
      <c r="BA128" s="461"/>
      <c r="BB128" s="555"/>
      <c r="BC128" s="436"/>
      <c r="BD128" s="437"/>
    </row>
    <row r="129" spans="1:54" ht="30.75" customHeight="1">
      <c r="B129" s="477" t="s">
        <v>384</v>
      </c>
      <c r="C129" s="461" t="s">
        <v>385</v>
      </c>
      <c r="D129" s="460" t="s">
        <v>119</v>
      </c>
      <c r="E129" s="483"/>
      <c r="F129" s="460"/>
      <c r="G129" s="460"/>
      <c r="H129" s="460"/>
      <c r="I129" s="460"/>
      <c r="J129" s="168" t="s">
        <v>389</v>
      </c>
      <c r="K129" s="181" t="s">
        <v>387</v>
      </c>
      <c r="M129" s="462">
        <v>2</v>
      </c>
      <c r="N129" s="462" t="str">
        <f>IF(M129=5,"Esperada",IF(M129=4,"Alta",IF(M129=3,"Media",IF(M129=2,"Baja",IF(M129=1,"Remota","0")))))</f>
        <v>Baja</v>
      </c>
      <c r="O129" s="462">
        <v>3</v>
      </c>
      <c r="P129" s="462" t="str">
        <f>IF(O129=5,"Significativo",IF(O129=4,"Alto",IF(O129=3,"Medio",IF(O129=2,"Bajo",IF(O129=1,"No Significativo","0")))))</f>
        <v>Medio</v>
      </c>
      <c r="Q129" s="462" t="s">
        <v>43</v>
      </c>
      <c r="R129" s="462">
        <f>O129*M129</f>
        <v>6</v>
      </c>
      <c r="S129" s="463" t="str">
        <f>IF(R129=1,"Bajo",IF(R129=2,"Bajo",IF(R129=3,"Bajo",IF(R129=4,"Bajo",IF(R129=5,"Medio",IF(R129=6,"Medio",IF(R129=8,"Medio",IF(R129=9,"Medio",IF(R129=10,"Medio",IF(R129=12,"Medio",IF(R129=15,"Alto",IF(R129=16,"Alto",IF(R129=20,"Alto",IF(R129=25,"Alto","0"))))))))))))))</f>
        <v>Medio</v>
      </c>
      <c r="U129" s="168" t="str">
        <f t="shared" si="48"/>
        <v xml:space="preserve">Creación de expendiente por parte del personal Tecnico de operaciones a los predios con inconsistencias. </v>
      </c>
      <c r="V129" s="312" t="s">
        <v>109</v>
      </c>
      <c r="W129" s="166" t="s">
        <v>128</v>
      </c>
      <c r="X129" s="462">
        <v>2</v>
      </c>
      <c r="Y129" s="462"/>
      <c r="Z129" s="462"/>
      <c r="AA129" s="462">
        <v>1</v>
      </c>
      <c r="AB129" s="462"/>
      <c r="AC129" s="462"/>
      <c r="AD129" s="462">
        <v>2</v>
      </c>
      <c r="AE129" s="462"/>
      <c r="AF129" s="462"/>
      <c r="AG129" s="462">
        <v>2</v>
      </c>
      <c r="AH129" s="462"/>
      <c r="AI129" s="462"/>
      <c r="AJ129" s="176">
        <f t="shared" si="49"/>
        <v>0.875</v>
      </c>
      <c r="AK129" s="172" t="str">
        <f t="shared" si="50"/>
        <v>Efectivo</v>
      </c>
      <c r="AL129" s="480">
        <f>AVERAGE(AJ129:AJ130)</f>
        <v>0.875</v>
      </c>
      <c r="AM129" s="480" t="str">
        <f>IF(AND(AL129&gt;=0%,AL129&lt;40%),"0% ",IF(AND(AL129&gt;=41%,AL129&lt;60%),"20%",IF(AND(AL129&gt;=61%,AL129&lt;80%),"40%",IF(AND(AL129&gt;=81%,AL129&lt;90%),"60%", IF(AND(AL129&gt;=91%,AL129&lt;=100%),"80","0%")))))</f>
        <v>60%</v>
      </c>
      <c r="AN129" s="480">
        <f>AVERAGE(AJ129:AJ130)</f>
        <v>0.875</v>
      </c>
      <c r="AO129" s="480" t="str">
        <f>IF(AND(AN129&gt;=0%,AN129&lt;40%),"0% ",IF(AND(AN129&gt;=41%,AN129&lt;60%),"20%",IF(AND(AN129&gt;=61%,AN129&lt;80%),"40%",IF(AND(AN129&gt;=81%,AN129&lt;90%),"60%", IF(AND(AN129&gt;=91%,AN129&lt;=100%),"80","0%")))))</f>
        <v>60%</v>
      </c>
      <c r="AQ129" s="471">
        <f>M129-(M129*AL129:AL130)</f>
        <v>0.25</v>
      </c>
      <c r="AR129" s="470" t="str">
        <f>IF(AQ129=5,"Esperada",IF(AQ129=4,"Alta",IF(AQ129=3,"Media",IF(AQ129=2,"Baja",IF(AQ129=1,"Remota","Remota")))))</f>
        <v>Remota</v>
      </c>
      <c r="AS129" s="471">
        <f>O129-(O129*AO129:AO130)</f>
        <v>1.2000000000000002</v>
      </c>
      <c r="AT129" s="451" t="str">
        <f>IF(AS129=5,"Significativo",IF(AS129=4,"Alto",IF(AS129=3,"Medio",IF(AS129=2,"Bajo",IF(AS129=1,"No Significativo","No Significativo")))))</f>
        <v>No Significativo</v>
      </c>
      <c r="AU129" s="451" t="str">
        <f>Q129</f>
        <v>Financiera</v>
      </c>
      <c r="AV129" s="452">
        <f>AQ129*AS129</f>
        <v>0.30000000000000004</v>
      </c>
      <c r="AW129" s="451" t="str">
        <f>IF(AV129=1,"Bajo",IF(AV129=2,"Bajo",IF(AV129=3,"Bajo",IF(AV129=4,"Bajo",IF(AV129=5,"Medio",IF(AV129=6,"Medio",IF(AV129=8,"Medio",IF(AV129=9,"Medio",IF(AV129=10,"Medio",IF(AV129=12,"Medio",IF(AV129=15,"Alto",IF(AV129=16,"Alto",IF(AV129=20,"Alto",IF(AV129=25,"Alto","Bajo"))))))))))))))</f>
        <v>Bajo</v>
      </c>
      <c r="AX129" s="453" t="str">
        <f>IF(AV129=1," Aceptar el riesgo. No determinar acciones.",IF(AV129=2," Aceptar el riesgo. No determinar acciones.",IF(AV129=3," Aceptar el riesgo. No determinar acciones.",IF(AV129=4," Aceptar el riesgo. No determinar acciones.",IF(AV129=5," Evaluar a juicio de experto la nececidad de deterrminar acciones para prevenir su ocurrencia",IF(AV129=6," Evaluar a juicio de experto la nececidad de deterrminar acciones para prevenir su ocurrencia",IF(AV129=8," Evaluar a juicio de experto la nececidad de deterrminar acciones para prevenir su ocurrencia",IF(AV129=9," Evaluar a juicio de experto la nececidad de deterrminar acciones para prevenir su ocurrencia",IF(AV129=10," Evaluar a juicio de experto la nececidad de deterrminar acciones para prevenir su ocurrencia",IF(AV129=12," Evaluar a juicio de experto la nececidad de deterrminar acciones para prevenir su ocurrencia",IF(AV129=15," Deterrminar acciones para prevenir su ocurrencia, compartirla o eliminarla.",IF(AV129=16," Deterrminar acciones para prevenir su ocurrencia, compartirla o eliminarla.",IF(AV129=20," Deterrminar acciones para prevenir su ocurrencia, compartirla o eliminarla.",IF(AV129=25," Deterrminar acciones para prevenir su ocurrencia, compartirla o eliminarla."," Aceptar el riesgo. No determinar acciones."))))))))))))))</f>
        <v xml:space="preserve"> Aceptar el riesgo. No determinar acciones.</v>
      </c>
      <c r="AY129" s="59"/>
      <c r="AZ129" s="461"/>
      <c r="BA129" s="461"/>
      <c r="BB129" s="555"/>
    </row>
    <row r="130" spans="1:54" ht="34.5" customHeight="1">
      <c r="B130" s="477"/>
      <c r="C130" s="461"/>
      <c r="D130" s="460"/>
      <c r="E130" s="483"/>
      <c r="F130" s="460"/>
      <c r="G130" s="460"/>
      <c r="H130" s="460"/>
      <c r="I130" s="460"/>
      <c r="J130" s="168" t="s">
        <v>386</v>
      </c>
      <c r="K130" s="165" t="s">
        <v>388</v>
      </c>
      <c r="M130" s="462"/>
      <c r="N130" s="462"/>
      <c r="O130" s="462"/>
      <c r="P130" s="462"/>
      <c r="Q130" s="462"/>
      <c r="R130" s="462"/>
      <c r="S130" s="463"/>
      <c r="U130" s="168" t="str">
        <f t="shared" ref="U130:U135" si="51">+K130</f>
        <v>Revisión y aprobación por parte del jefe del proceso.</v>
      </c>
      <c r="V130" s="312" t="s">
        <v>109</v>
      </c>
      <c r="W130" s="166" t="s">
        <v>128</v>
      </c>
      <c r="X130" s="462">
        <v>2</v>
      </c>
      <c r="Y130" s="462"/>
      <c r="Z130" s="462"/>
      <c r="AA130" s="462">
        <v>1</v>
      </c>
      <c r="AB130" s="462"/>
      <c r="AC130" s="462"/>
      <c r="AD130" s="462">
        <v>2</v>
      </c>
      <c r="AE130" s="462"/>
      <c r="AF130" s="462"/>
      <c r="AG130" s="462">
        <v>2</v>
      </c>
      <c r="AH130" s="462"/>
      <c r="AI130" s="462"/>
      <c r="AJ130" s="176">
        <f t="shared" si="49"/>
        <v>0.875</v>
      </c>
      <c r="AK130" s="172" t="str">
        <f t="shared" si="50"/>
        <v>Efectivo</v>
      </c>
      <c r="AL130" s="476"/>
      <c r="AM130" s="476"/>
      <c r="AN130" s="476"/>
      <c r="AO130" s="476"/>
      <c r="AQ130" s="471"/>
      <c r="AR130" s="470"/>
      <c r="AS130" s="471"/>
      <c r="AT130" s="451"/>
      <c r="AU130" s="451"/>
      <c r="AV130" s="452"/>
      <c r="AW130" s="451"/>
      <c r="AX130" s="453"/>
      <c r="AZ130" s="461"/>
      <c r="BA130" s="461"/>
      <c r="BB130" s="555"/>
    </row>
    <row r="131" spans="1:54" ht="32.25" customHeight="1">
      <c r="B131" s="477"/>
      <c r="C131" s="482" t="s">
        <v>390</v>
      </c>
      <c r="D131" s="460" t="s">
        <v>119</v>
      </c>
      <c r="E131" s="483"/>
      <c r="F131" s="460"/>
      <c r="G131" s="460"/>
      <c r="H131" s="460"/>
      <c r="I131" s="460"/>
      <c r="J131" s="168" t="s">
        <v>391</v>
      </c>
      <c r="K131" s="108" t="s">
        <v>395</v>
      </c>
      <c r="M131" s="462">
        <v>4</v>
      </c>
      <c r="N131" s="462" t="str">
        <f>IF(M131=5,"Esperada",IF(M131=4,"Alta",IF(M131=3,"Media",IF(M131=2,"Baja",IF(M131=1,"Remota","0")))))</f>
        <v>Alta</v>
      </c>
      <c r="O131" s="462">
        <v>4</v>
      </c>
      <c r="P131" s="462" t="str">
        <f>IF(O131=5,"Significativo",IF(O131=4,"Alto",IF(O131=3,"Medio",IF(O131=2,"Bajo",IF(O131=1,"No Significativo","0")))))</f>
        <v>Alto</v>
      </c>
      <c r="Q131" s="462" t="s">
        <v>44</v>
      </c>
      <c r="R131" s="462">
        <f>O131*M131</f>
        <v>16</v>
      </c>
      <c r="S131" s="463" t="str">
        <f>IF(R131=1,"Bajo",IF(R131=2,"Bajo",IF(R131=3,"Bajo",IF(R131=4,"Bajo",IF(R131=5,"Medio",IF(R131=6,"Medio",IF(R131=8,"Medio",IF(R131=9,"Medio",IF(R131=10,"Medio",IF(R131=12,"Medio",IF(R131=15,"Alto",IF(R131=16,"Alto",IF(R131=20,"Alto",IF(R131=25,"Alto","0"))))))))))))))</f>
        <v>Alto</v>
      </c>
      <c r="T131" s="57"/>
      <c r="U131" s="47" t="str">
        <f>+K131</f>
        <v>Aplicación del procedimiento manejo administrativo y juridico de anomalias.</v>
      </c>
      <c r="V131" s="313" t="s">
        <v>109</v>
      </c>
      <c r="W131" s="166" t="s">
        <v>126</v>
      </c>
      <c r="X131" s="448">
        <v>2</v>
      </c>
      <c r="Y131" s="449"/>
      <c r="Z131" s="450"/>
      <c r="AA131" s="448">
        <v>1</v>
      </c>
      <c r="AB131" s="449"/>
      <c r="AC131" s="450"/>
      <c r="AD131" s="448">
        <v>2</v>
      </c>
      <c r="AE131" s="449"/>
      <c r="AF131" s="450"/>
      <c r="AG131" s="448">
        <v>2</v>
      </c>
      <c r="AH131" s="449"/>
      <c r="AI131" s="450"/>
      <c r="AJ131" s="159">
        <f t="shared" si="49"/>
        <v>0.875</v>
      </c>
      <c r="AK131" s="159" t="str">
        <f t="shared" si="50"/>
        <v>Efectivo</v>
      </c>
      <c r="AL131" s="481">
        <f>AVERAGE(AJ131:AJ133)</f>
        <v>0.875</v>
      </c>
      <c r="AM131" s="481" t="str">
        <f>IF(AND(AL131&gt;=0%,AL131&lt;40%),"0% ",IF(AND(AL131&gt;=41%,AL131&lt;60%),"20%",IF(AND(AL131&gt;=61%,AL131&lt;80%),"40%",IF(AND(AL131&gt;=81%,AL131&lt;90%),"60%", IF(AND(AL131&gt;=91%,AL131&lt;=100%),"80","0%")))))</f>
        <v>60%</v>
      </c>
      <c r="AN131" s="481">
        <f>AVERAGE(AJ131:AJ133)</f>
        <v>0.875</v>
      </c>
      <c r="AO131" s="481" t="str">
        <f>IF(AND(AN131&gt;=0%,AN131&lt;40%),"0% ",IF(AND(AN131&gt;=41%,AN131&lt;60%),"20%",IF(AND(AN131&gt;=61%,AN131&lt;80%),"40%",IF(AND(AN131&gt;=81%,AN131&lt;90%),"60%", IF(AND(AN131&gt;=91%,AN131&lt;=100%),"80","0%")))))</f>
        <v>60%</v>
      </c>
      <c r="AP131" s="57"/>
      <c r="AQ131" s="471">
        <f>M131-(M131*AL131)</f>
        <v>0.5</v>
      </c>
      <c r="AR131" s="470" t="str">
        <f>IF(AQ131=5,"Esperada",IF(AQ131=4,"Alta",IF(AQ131=3,"Media",IF(AQ131=2,"Baja",IF(AQ131=1,"Remota","Remota")))))</f>
        <v>Remota</v>
      </c>
      <c r="AS131" s="471">
        <f>O131-(O131*AO131)</f>
        <v>1.6</v>
      </c>
      <c r="AT131" s="451" t="str">
        <f>IF(AS131=5,"Significativo",IF(AS131=4,"Alto",IF(AS131=3,"Medio",IF(AS131=2,"Bajo",IF(AS131=1,"No Significativo","No Significativo")))))</f>
        <v>No Significativo</v>
      </c>
      <c r="AU131" s="451" t="str">
        <f>Q131</f>
        <v>Usuarios y mercado</v>
      </c>
      <c r="AV131" s="452">
        <f>AQ131*AS131</f>
        <v>0.8</v>
      </c>
      <c r="AW131" s="451" t="str">
        <f>IF(AV131=1,"Bajo",IF(AV131=2,"Bajo",IF(AV131=3,"Bajo",IF(AV131=4,"Bajo",IF(AV131=5,"Medio",IF(AV131=6,"Medio",IF(AV131=8,"Medio",IF(AV131=9,"Medio",IF(AV131=10,"Medio",IF(AV131=12,"Medio",IF(AV131=15,"Alto",IF(AV131=16,"Alto",IF(AV131=20,"Alto",IF(AV131=25,"Alto","Bajo"))))))))))))))</f>
        <v>Bajo</v>
      </c>
      <c r="AX131" s="489" t="str">
        <f>IF(AV131=1," Aceptar el riesgo. No determinar acciones.",IF(AV131=2," Aceptar el riesgo. No determinar acciones.",IF(AV131=3," Aceptar el riesgo. No determinar acciones.",IF(AV131=4," Aceptar el riesgo. No determinar acciones.",IF(AV131=5," Evaluar a juicio de experto la nececidad de deterrminar acciones para prevenir su ocurrencia",IF(AV131=6," Evaluar a juicio de experto la nececidad de deterrminar acciones para prevenir su ocurrencia",IF(AV131=8," Evaluar a juicio de experto la nececidad de deterrminar acciones para prevenir su ocurrencia",IF(AV131=9," Evaluar a juicio de experto la nececidad de deterrminar acciones para prevenir su ocurrencia",IF(AV131=10," Evaluar a juicio de experto la nececidad de deterrminar acciones para prevenir su ocurrencia",IF(AV131=12," Evaluar a juicio de experto la nececidad de deterrminar acciones para prevenir su ocurrencia",IF(AV131=15," Deterrminar acciones para prevenir su ocurrencia, compartirla o eliminarla.",IF(AV131=16," Deterrminar acciones para prevenir su ocurrencia, compartirla o eliminarla.",IF(AV131=20," Deterrminar acciones para prevenir su ocurrencia, compartirla o eliminarla.",IF(AV131=25," Deterrminar acciones para prevenir su ocurrencia, compartirla o eliminarla."," Aceptar el riesgo. No determinar acciones."))))))))))))))</f>
        <v xml:space="preserve"> Aceptar el riesgo. No determinar acciones.</v>
      </c>
      <c r="AY131" s="59"/>
      <c r="AZ131" s="472"/>
      <c r="BA131" s="472"/>
      <c r="BB131" s="497"/>
    </row>
    <row r="132" spans="1:54" ht="32.25" customHeight="1">
      <c r="B132" s="477"/>
      <c r="C132" s="482"/>
      <c r="D132" s="460"/>
      <c r="E132" s="483"/>
      <c r="F132" s="460"/>
      <c r="G132" s="460"/>
      <c r="H132" s="460"/>
      <c r="I132" s="460"/>
      <c r="J132" s="168" t="s">
        <v>393</v>
      </c>
      <c r="K132" s="108" t="s">
        <v>394</v>
      </c>
      <c r="M132" s="462"/>
      <c r="N132" s="462"/>
      <c r="O132" s="462"/>
      <c r="P132" s="462"/>
      <c r="Q132" s="462"/>
      <c r="R132" s="462"/>
      <c r="S132" s="463"/>
      <c r="U132" s="168" t="str">
        <f>+K132</f>
        <v>Aplicación del procedimiento detección de anomalias e irregularidades</v>
      </c>
      <c r="V132" s="313" t="s">
        <v>109</v>
      </c>
      <c r="W132" s="166" t="s">
        <v>126</v>
      </c>
      <c r="X132" s="448">
        <v>2</v>
      </c>
      <c r="Y132" s="449"/>
      <c r="Z132" s="450"/>
      <c r="AA132" s="448">
        <v>1</v>
      </c>
      <c r="AB132" s="449"/>
      <c r="AC132" s="450"/>
      <c r="AD132" s="448">
        <v>2</v>
      </c>
      <c r="AE132" s="449"/>
      <c r="AF132" s="450"/>
      <c r="AG132" s="448">
        <v>2</v>
      </c>
      <c r="AH132" s="449"/>
      <c r="AI132" s="450"/>
      <c r="AJ132" s="159">
        <f t="shared" si="49"/>
        <v>0.875</v>
      </c>
      <c r="AK132" s="159" t="str">
        <f t="shared" si="50"/>
        <v>Efectivo</v>
      </c>
      <c r="AL132" s="481"/>
      <c r="AM132" s="481"/>
      <c r="AN132" s="481"/>
      <c r="AO132" s="481"/>
      <c r="AQ132" s="471"/>
      <c r="AR132" s="470"/>
      <c r="AS132" s="471"/>
      <c r="AT132" s="451"/>
      <c r="AU132" s="451"/>
      <c r="AV132" s="452"/>
      <c r="AW132" s="451"/>
      <c r="AX132" s="490"/>
      <c r="AZ132" s="472"/>
      <c r="BA132" s="472"/>
      <c r="BB132" s="497"/>
    </row>
    <row r="133" spans="1:54" ht="35.25" customHeight="1">
      <c r="B133" s="477"/>
      <c r="C133" s="482"/>
      <c r="D133" s="460"/>
      <c r="E133" s="483"/>
      <c r="F133" s="460"/>
      <c r="G133" s="460"/>
      <c r="H133" s="460"/>
      <c r="I133" s="460"/>
      <c r="J133" s="168" t="s">
        <v>392</v>
      </c>
      <c r="K133" s="108" t="s">
        <v>396</v>
      </c>
      <c r="M133" s="462"/>
      <c r="N133" s="462"/>
      <c r="O133" s="462"/>
      <c r="P133" s="462"/>
      <c r="Q133" s="462"/>
      <c r="R133" s="462"/>
      <c r="S133" s="463"/>
      <c r="U133" s="168" t="str">
        <f t="shared" si="51"/>
        <v>Revisiones anomalias e irregularidades en terreno.</v>
      </c>
      <c r="V133" s="313" t="s">
        <v>109</v>
      </c>
      <c r="W133" s="166" t="s">
        <v>126</v>
      </c>
      <c r="X133" s="448">
        <v>2</v>
      </c>
      <c r="Y133" s="449"/>
      <c r="Z133" s="450"/>
      <c r="AA133" s="448">
        <v>1</v>
      </c>
      <c r="AB133" s="449"/>
      <c r="AC133" s="450"/>
      <c r="AD133" s="448">
        <v>2</v>
      </c>
      <c r="AE133" s="449"/>
      <c r="AF133" s="450"/>
      <c r="AG133" s="448">
        <v>2</v>
      </c>
      <c r="AH133" s="449"/>
      <c r="AI133" s="450"/>
      <c r="AJ133" s="159">
        <f t="shared" si="49"/>
        <v>0.875</v>
      </c>
      <c r="AK133" s="159" t="str">
        <f t="shared" si="50"/>
        <v>Efectivo</v>
      </c>
      <c r="AL133" s="481"/>
      <c r="AM133" s="481"/>
      <c r="AN133" s="481"/>
      <c r="AO133" s="481"/>
      <c r="AQ133" s="471"/>
      <c r="AR133" s="470"/>
      <c r="AS133" s="471"/>
      <c r="AT133" s="451"/>
      <c r="AU133" s="451"/>
      <c r="AV133" s="452"/>
      <c r="AW133" s="451"/>
      <c r="AX133" s="491"/>
      <c r="AZ133" s="472"/>
      <c r="BA133" s="472"/>
      <c r="BB133" s="497"/>
    </row>
    <row r="134" spans="1:54" ht="32.25" customHeight="1">
      <c r="B134" s="477"/>
      <c r="C134" s="461" t="s">
        <v>397</v>
      </c>
      <c r="D134" s="460" t="s">
        <v>119</v>
      </c>
      <c r="E134" s="483" t="s">
        <v>119</v>
      </c>
      <c r="F134" s="460"/>
      <c r="G134" s="460"/>
      <c r="H134" s="460"/>
      <c r="I134" s="460"/>
      <c r="J134" s="175" t="s">
        <v>219</v>
      </c>
      <c r="K134" s="165" t="s">
        <v>108</v>
      </c>
      <c r="M134" s="462">
        <v>3</v>
      </c>
      <c r="N134" s="462" t="str">
        <f>IF(M134=5,"Esperada",IF(M134=4,"Alta",IF(M134=3,"Media",IF(M134=2,"Baja",IF(M134=1,"Remota","0")))))</f>
        <v>Media</v>
      </c>
      <c r="O134" s="462">
        <v>4</v>
      </c>
      <c r="P134" s="462" t="str">
        <f>IF(O134=5,"Significativo",IF(O134=4,"Alto",IF(O134=3,"Medio",IF(O134=2,"Bajo",IF(O134=1,"No Significativo","0")))))</f>
        <v>Alto</v>
      </c>
      <c r="Q134" s="462" t="s">
        <v>92</v>
      </c>
      <c r="R134" s="462">
        <f>O134*M134</f>
        <v>12</v>
      </c>
      <c r="S134" s="463" t="str">
        <f>IF(R134=1,"Bajo",IF(R134=2,"Bajo",IF(R134=3,"Bajo",IF(R134=4,"Bajo",IF(R134=5,"Medio",IF(R134=6,"Medio",IF(R134=8,"Medio",IF(R134=9,"Medio",IF(R134=10,"Medio",IF(R134=12,"Medio",IF(R134=15,"Alto",IF(R134=16,"Alto",IF(R134=20,"Alto",IF(R134=25,"Alto","0"))))))))))))))</f>
        <v>Medio</v>
      </c>
      <c r="U134" s="165" t="str">
        <f t="shared" si="51"/>
        <v>Auditorias de control interno</v>
      </c>
      <c r="V134" s="312" t="s">
        <v>109</v>
      </c>
      <c r="W134" s="166" t="s">
        <v>110</v>
      </c>
      <c r="X134" s="462">
        <v>2</v>
      </c>
      <c r="Y134" s="462"/>
      <c r="Z134" s="462"/>
      <c r="AA134" s="462">
        <v>1</v>
      </c>
      <c r="AB134" s="462"/>
      <c r="AC134" s="462"/>
      <c r="AD134" s="462">
        <v>2</v>
      </c>
      <c r="AE134" s="462"/>
      <c r="AF134" s="462"/>
      <c r="AG134" s="462">
        <v>2</v>
      </c>
      <c r="AH134" s="462"/>
      <c r="AI134" s="462"/>
      <c r="AJ134" s="176">
        <f t="shared" si="49"/>
        <v>0.875</v>
      </c>
      <c r="AK134" s="172" t="str">
        <f t="shared" si="50"/>
        <v>Efectivo</v>
      </c>
      <c r="AL134" s="481">
        <f>AVERAGE(AJ134:AJ135)</f>
        <v>0.875</v>
      </c>
      <c r="AM134" s="481" t="str">
        <f>IF(AND(AL134&gt;=0%,AL134&lt;40%),"0% ",IF(AND(AL134&gt;=41%,AL134&lt;60%),"20%",IF(AND(AL134&gt;=61%,AL134&lt;80%),"40%",IF(AND(AL134&gt;=81%,AL134&lt;90%),"60%", IF(AND(AL134&gt;=91%,AL134&lt;=100%),"80","0%")))))</f>
        <v>60%</v>
      </c>
      <c r="AN134" s="481">
        <v>0.88</v>
      </c>
      <c r="AO134" s="481" t="str">
        <f>IF(AND(AN134&gt;=0%,AN134&lt;40%),"0% ",IF(AND(AN134&gt;=41%,AN134&lt;60%),"20%",IF(AND(AN134&gt;=61%,AN134&lt;80%),"40%",IF(AND(AN134&gt;=81%,AN134&lt;90%),"60%", IF(AND(AN134&gt;=91%,AN134&lt;=100%),"80","0%")))))</f>
        <v>60%</v>
      </c>
      <c r="AQ134" s="471">
        <f>M134-(M134*AL134:AL135)</f>
        <v>0.375</v>
      </c>
      <c r="AR134" s="470" t="str">
        <f>IF(AQ134=5,"Esperada",IF(AQ134=4,"Alta",IF(AQ134=3,"Media",IF(AQ134=2,"Baja",IF(AQ134=1,"Remota","Remota")))))</f>
        <v>Remota</v>
      </c>
      <c r="AS134" s="471">
        <f>O134-(O134*AO134:AO135)</f>
        <v>1.6</v>
      </c>
      <c r="AT134" s="451" t="str">
        <f>IF(AS134=5,"Significativo",IF(AS134=4,"Alto",IF(AS134=3,"Medio",IF(AS134=2,"Bajo",IF(AS134=1,"No Significativo","No Significativo")))))</f>
        <v>No Significativo</v>
      </c>
      <c r="AU134" s="451" t="str">
        <f>Q134</f>
        <v>Operacional</v>
      </c>
      <c r="AV134" s="452">
        <f>AQ134*AS134</f>
        <v>0.60000000000000009</v>
      </c>
      <c r="AW134" s="451" t="str">
        <f>IF(AV134=1,"Bajo",IF(AV134=2,"Bajo",IF(AV134=3,"Bajo",IF(AV134=4,"Bajo",IF(AV134=5,"Medio",IF(AV134=6,"Medio",IF(AV134=8,"Medio",IF(AV134=9,"Medio",IF(AV134=10,"Medio",IF(AV134=12,"Medio",IF(AV134=15,"Alto",IF(AV134=16,"Alto",IF(AV134=20,"Alto",IF(AV134=25,"Alto","Bajo"))))))))))))))</f>
        <v>Bajo</v>
      </c>
      <c r="AX134" s="453" t="str">
        <f>IF(AV134=1," Aceptar el riesgo. No determinar acciones.",IF(AV134=2," Aceptar el riesgo. No determinar acciones.",IF(AV134=3," Aceptar el riesgo. No determinar acciones.",IF(AV134=4," Aceptar el riesgo. No determinar acciones.",IF(AV134=5," Evaluar a juicio de experto la nececidad de deterrminar acciones para prevenir su ocurrencia",IF(AV134=6," Evaluar a juicio de experto la nececidad de deterrminar acciones para prevenir su ocurrencia",IF(AV134=8," Evaluar a juicio de experto la nececidad de deterrminar acciones para prevenir su ocurrencia",IF(AV134=9," Evaluar a juicio de experto la nececidad de deterrminar acciones para prevenir su ocurrencia",IF(AV134=10," Evaluar a juicio de experto la nececidad de deterrminar acciones para prevenir su ocurrencia",IF(AV134=12," Evaluar a juicio de experto la nececidad de deterrminar acciones para prevenir su ocurrencia",IF(AV134=15," Deterrminar acciones para prevenir su ocurrencia, compartirla o eliminarla.",IF(AV134=16," Deterrminar acciones para prevenir su ocurrencia, compartirla o eliminarla.",IF(AV134=20," Deterrminar acciones para prevenir su ocurrencia, compartirla o eliminarla.",IF(AV134=25," Deterrminar acciones para prevenir su ocurrencia, compartirla o eliminarla."," Aceptar el riesgo. No determinar acciones."))))))))))))))</f>
        <v xml:space="preserve"> Aceptar el riesgo. No determinar acciones.</v>
      </c>
      <c r="AZ134" s="454"/>
      <c r="BA134" s="456"/>
      <c r="BB134" s="458"/>
    </row>
    <row r="135" spans="1:54" ht="34.5" customHeight="1">
      <c r="B135" s="477"/>
      <c r="C135" s="461"/>
      <c r="D135" s="460"/>
      <c r="E135" s="483"/>
      <c r="F135" s="460"/>
      <c r="G135" s="460"/>
      <c r="H135" s="460"/>
      <c r="I135" s="460"/>
      <c r="J135" s="108" t="s">
        <v>398</v>
      </c>
      <c r="K135" s="165" t="s">
        <v>249</v>
      </c>
      <c r="M135" s="462"/>
      <c r="N135" s="462"/>
      <c r="O135" s="462"/>
      <c r="P135" s="462"/>
      <c r="Q135" s="462"/>
      <c r="R135" s="462"/>
      <c r="S135" s="463"/>
      <c r="U135" s="165" t="str">
        <f t="shared" si="51"/>
        <v>Seguimiento mediante la matriz de requisitos legales</v>
      </c>
      <c r="V135" s="312" t="s">
        <v>120</v>
      </c>
      <c r="W135" s="166" t="s">
        <v>121</v>
      </c>
      <c r="X135" s="462">
        <v>2</v>
      </c>
      <c r="Y135" s="462"/>
      <c r="Z135" s="462"/>
      <c r="AA135" s="462">
        <v>1</v>
      </c>
      <c r="AB135" s="462"/>
      <c r="AC135" s="462"/>
      <c r="AD135" s="462">
        <v>2</v>
      </c>
      <c r="AE135" s="462"/>
      <c r="AF135" s="462"/>
      <c r="AG135" s="462">
        <v>2</v>
      </c>
      <c r="AH135" s="462"/>
      <c r="AI135" s="462"/>
      <c r="AJ135" s="176">
        <f t="shared" si="49"/>
        <v>0.875</v>
      </c>
      <c r="AK135" s="172" t="str">
        <f t="shared" si="50"/>
        <v>Efectivo</v>
      </c>
      <c r="AL135" s="481"/>
      <c r="AM135" s="481"/>
      <c r="AN135" s="481"/>
      <c r="AO135" s="481"/>
      <c r="AQ135" s="471"/>
      <c r="AR135" s="470"/>
      <c r="AS135" s="471"/>
      <c r="AT135" s="451"/>
      <c r="AU135" s="451"/>
      <c r="AV135" s="452"/>
      <c r="AW135" s="451"/>
      <c r="AX135" s="453"/>
      <c r="AZ135" s="455"/>
      <c r="BA135" s="457"/>
      <c r="BB135" s="459"/>
    </row>
    <row r="136" spans="1:54" ht="27.75" customHeight="1">
      <c r="B136" s="477"/>
      <c r="C136" s="461" t="s">
        <v>399</v>
      </c>
      <c r="D136" s="460" t="s">
        <v>119</v>
      </c>
      <c r="E136" s="483"/>
      <c r="F136" s="460"/>
      <c r="G136" s="460"/>
      <c r="H136" s="460"/>
      <c r="I136" s="460"/>
      <c r="J136" s="178" t="s">
        <v>401</v>
      </c>
      <c r="K136" s="178" t="s">
        <v>403</v>
      </c>
      <c r="M136" s="462">
        <v>4</v>
      </c>
      <c r="N136" s="462" t="str">
        <f>IF(M136=5,"Esperada",IF(M136=4,"Alta",IF(M136=3,"Media",IF(M136=2,"Baja",IF(M136=1,"Remota","0")))))</f>
        <v>Alta</v>
      </c>
      <c r="O136" s="462">
        <v>4</v>
      </c>
      <c r="P136" s="462" t="str">
        <f>IF(O136=5,"Significativo",IF(O136=4,"Alto",IF(O136=3,"Medio",IF(O136=2,"Bajo",IF(O136=1,"No Significativo","0")))))</f>
        <v>Alto</v>
      </c>
      <c r="Q136" s="462" t="s">
        <v>43</v>
      </c>
      <c r="R136" s="462">
        <f>O136*M136</f>
        <v>16</v>
      </c>
      <c r="S136" s="463" t="str">
        <f>IF(R136=1,"Bajo",IF(R136=2,"Bajo",IF(R136=3,"Bajo",IF(R136=4,"Bajo",IF(R136=5,"Medio",IF(R136=6,"Medio",IF(R136=8,"Medio",IF(R136=9,"Medio",IF(R136=10,"Medio",IF(R136=12,"Medio",IF(R136=15,"Alto",IF(R136=16,"Alto",IF(R136=20,"Alto",IF(R136=25,"Alto","0"))))))))))))))</f>
        <v>Alto</v>
      </c>
      <c r="U136" s="178" t="str">
        <f t="shared" ref="U136:U144" si="52">+K136</f>
        <v>Seguimiento a traves de la junta directiva</v>
      </c>
      <c r="V136" s="312" t="s">
        <v>109</v>
      </c>
      <c r="W136" s="177" t="s">
        <v>107</v>
      </c>
      <c r="X136" s="462">
        <v>2</v>
      </c>
      <c r="Y136" s="462"/>
      <c r="Z136" s="462"/>
      <c r="AA136" s="462">
        <v>1</v>
      </c>
      <c r="AB136" s="462"/>
      <c r="AC136" s="462"/>
      <c r="AD136" s="462">
        <v>2</v>
      </c>
      <c r="AE136" s="462"/>
      <c r="AF136" s="462"/>
      <c r="AG136" s="462">
        <v>2</v>
      </c>
      <c r="AH136" s="462"/>
      <c r="AI136" s="462"/>
      <c r="AJ136" s="180">
        <f t="shared" si="49"/>
        <v>0.875</v>
      </c>
      <c r="AK136" s="179" t="str">
        <f t="shared" si="50"/>
        <v>Efectivo</v>
      </c>
      <c r="AL136" s="481">
        <f>AVERAGE(AJ136:AJ137)</f>
        <v>0.875</v>
      </c>
      <c r="AM136" s="481">
        <v>0</v>
      </c>
      <c r="AN136" s="481">
        <f>AVERAGE(AJ136:AJ137)</f>
        <v>0.875</v>
      </c>
      <c r="AO136" s="481" t="str">
        <f>IF(AND(AN136&gt;=0%,AN136&lt;40%),"0% ",IF(AND(AN136&gt;=41%,AN136&lt;60%),"20%",IF(AND(AN136&gt;=61%,AN136&lt;80%),"40%",IF(AND(AN136&gt;=81%,AN136&lt;90%),"60%", IF(AND(AN136&gt;=91%,AN136&lt;=100%),"80","0%")))))</f>
        <v>60%</v>
      </c>
      <c r="AQ136" s="471">
        <f>M136-(M136*AL136:AL137)</f>
        <v>0.5</v>
      </c>
      <c r="AR136" s="470" t="str">
        <f>IF(AQ136=5,"Esperada",IF(AQ136=4,"Alta",IF(AQ136=3,"Media",IF(AQ136=2,"Baja",IF(AQ136=1,"Remota","Remota")))))</f>
        <v>Remota</v>
      </c>
      <c r="AS136" s="471">
        <f>O136-(O136*AO136:AO137)</f>
        <v>1.6</v>
      </c>
      <c r="AT136" s="451" t="str">
        <f>IF(AS136=5,"Significativo",IF(AS136=4,"Alto",IF(AS136=3,"Medio",IF(AS136=2,"Bajo",IF(AS136=1,"No Significativo","No Significativo")))))</f>
        <v>No Significativo</v>
      </c>
      <c r="AU136" s="451" t="str">
        <f>Q136</f>
        <v>Financiera</v>
      </c>
      <c r="AV136" s="452">
        <f>AQ136*AS136</f>
        <v>0.8</v>
      </c>
      <c r="AW136" s="451" t="str">
        <f>IF(AV136=1,"Bajo",IF(AV136=2,"Bajo",IF(AV136=3,"Bajo",IF(AV136=4,"Bajo",IF(AV136=5,"Medio",IF(AV136=6,"Medio",IF(AV136=8,"Medio",IF(AV136=9,"Medio",IF(AV136=10,"Medio",IF(AV136=12,"Medio",IF(AV136=15,"Alto",IF(AV136=16,"Alto",IF(AV136=20,"Alto",IF(AV136=25,"Alto","Bajo"))))))))))))))</f>
        <v>Bajo</v>
      </c>
      <c r="AX136" s="453" t="str">
        <f>IF(AV136=1," Aceptar el riesgo. No determinar acciones.",IF(AV136=2," Aceptar el riesgo. No determinar acciones.",IF(AV136=3," Aceptar el riesgo. No determinar acciones.",IF(AV136=4," Aceptar el riesgo. No determinar acciones.",IF(AV136=5," Evaluar a juicio de experto la nececidad de deterrminar acciones para prevenir su ocurrencia",IF(AV136=6," Evaluar a juicio de experto la nececidad de deterrminar acciones para prevenir su ocurrencia",IF(AV136=8," Evaluar a juicio de experto la nececidad de deterrminar acciones para prevenir su ocurrencia",IF(AV136=9," Evaluar a juicio de experto la nececidad de deterrminar acciones para prevenir su ocurrencia",IF(AV136=10," Evaluar a juicio de experto la nececidad de deterrminar acciones para prevenir su ocurrencia",IF(AV136=12," Evaluar a juicio de experto la nececidad de deterrminar acciones para prevenir su ocurrencia",IF(AV136=15," Deterrminar acciones para prevenir su ocurrencia, compartirla o eliminarla.",IF(AV136=16," Deterrminar acciones para prevenir su ocurrencia, compartirla o eliminarla.",IF(AV136=20," Deterrminar acciones para prevenir su ocurrencia, compartirla o eliminarla.",IF(AV136=25," Deterrminar acciones para prevenir su ocurrencia, compartirla o eliminarla."," Aceptar el riesgo. No determinar acciones."))))))))))))))</f>
        <v xml:space="preserve"> Aceptar el riesgo. No determinar acciones.</v>
      </c>
      <c r="AZ136" s="454"/>
      <c r="BA136" s="456"/>
      <c r="BB136" s="458"/>
    </row>
    <row r="137" spans="1:54" ht="27.75" customHeight="1">
      <c r="B137" s="477"/>
      <c r="C137" s="461"/>
      <c r="D137" s="460"/>
      <c r="E137" s="483"/>
      <c r="F137" s="460"/>
      <c r="G137" s="460"/>
      <c r="H137" s="460"/>
      <c r="I137" s="460"/>
      <c r="J137" s="178" t="s">
        <v>400</v>
      </c>
      <c r="K137" s="178" t="s">
        <v>402</v>
      </c>
      <c r="M137" s="462"/>
      <c r="N137" s="462"/>
      <c r="O137" s="462"/>
      <c r="P137" s="462"/>
      <c r="Q137" s="462"/>
      <c r="R137" s="462"/>
      <c r="S137" s="463"/>
      <c r="U137" s="178" t="str">
        <f t="shared" si="52"/>
        <v>Programa de recuperación y reducción de perdidas</v>
      </c>
      <c r="V137" s="312" t="s">
        <v>109</v>
      </c>
      <c r="W137" s="177" t="s">
        <v>126</v>
      </c>
      <c r="X137" s="462">
        <v>2</v>
      </c>
      <c r="Y137" s="462"/>
      <c r="Z137" s="462"/>
      <c r="AA137" s="462">
        <v>1</v>
      </c>
      <c r="AB137" s="462"/>
      <c r="AC137" s="462"/>
      <c r="AD137" s="462">
        <v>2</v>
      </c>
      <c r="AE137" s="462"/>
      <c r="AF137" s="462"/>
      <c r="AG137" s="462">
        <v>2</v>
      </c>
      <c r="AH137" s="462"/>
      <c r="AI137" s="462"/>
      <c r="AJ137" s="180">
        <f t="shared" si="49"/>
        <v>0.875</v>
      </c>
      <c r="AK137" s="179" t="str">
        <f t="shared" si="50"/>
        <v>Efectivo</v>
      </c>
      <c r="AL137" s="481"/>
      <c r="AM137" s="481"/>
      <c r="AN137" s="481"/>
      <c r="AO137" s="481"/>
      <c r="AQ137" s="471"/>
      <c r="AR137" s="470"/>
      <c r="AS137" s="471"/>
      <c r="AT137" s="451"/>
      <c r="AU137" s="451"/>
      <c r="AV137" s="452"/>
      <c r="AW137" s="451"/>
      <c r="AX137" s="453"/>
      <c r="AZ137" s="455"/>
      <c r="BA137" s="457"/>
      <c r="BB137" s="459"/>
    </row>
    <row r="138" spans="1:54" ht="42.75" customHeight="1">
      <c r="B138" s="477"/>
      <c r="C138" s="461" t="s">
        <v>404</v>
      </c>
      <c r="D138" s="460" t="s">
        <v>119</v>
      </c>
      <c r="E138" s="483"/>
      <c r="F138" s="460"/>
      <c r="G138" s="460"/>
      <c r="H138" s="460"/>
      <c r="I138" s="460"/>
      <c r="J138" s="184" t="s">
        <v>364</v>
      </c>
      <c r="K138" s="184" t="s">
        <v>198</v>
      </c>
      <c r="M138" s="462">
        <v>4</v>
      </c>
      <c r="N138" s="462" t="str">
        <f>IF(M138=5,"Esperada",IF(M138=4,"Alta",IF(M138=3,"Media",IF(M138=2,"Baja",IF(M138=1,"Remota","0")))))</f>
        <v>Alta</v>
      </c>
      <c r="O138" s="462">
        <v>5</v>
      </c>
      <c r="P138" s="462" t="str">
        <f>IF(O138=5,"Significativo",IF(O138=4,"Alto",IF(O138=3,"Medio",IF(O138=2,"Bajo",IF(O138=1,"No Significativo","0")))))</f>
        <v>Significativo</v>
      </c>
      <c r="Q138" s="462" t="s">
        <v>92</v>
      </c>
      <c r="R138" s="462">
        <f>O138*M138</f>
        <v>20</v>
      </c>
      <c r="S138" s="463" t="str">
        <f>IF(R138=1,"Bajo",IF(R138=2,"Bajo",IF(R138=3,"Bajo",IF(R138=4,"Bajo",IF(R138=5,"Medio",IF(R138=6,"Medio",IF(R138=8,"Medio",IF(R138=9,"Medio",IF(R138=10,"Medio",IF(R138=12,"Medio",IF(R138=15,"Alto",IF(R138=16,"Alto",IF(R138=20,"Alto",IF(R138=25,"Alto","0"))))))))))))))</f>
        <v>Alto</v>
      </c>
      <c r="U138" s="184" t="str">
        <f t="shared" si="52"/>
        <v>Desarrollo de las actividades programadas en el comité de responsabilidad social empresarial.</v>
      </c>
      <c r="V138" s="312" t="s">
        <v>109</v>
      </c>
      <c r="W138" s="182" t="s">
        <v>129</v>
      </c>
      <c r="X138" s="448">
        <v>2</v>
      </c>
      <c r="Y138" s="449"/>
      <c r="Z138" s="450"/>
      <c r="AA138" s="448">
        <v>1</v>
      </c>
      <c r="AB138" s="449"/>
      <c r="AC138" s="450"/>
      <c r="AD138" s="448">
        <v>1</v>
      </c>
      <c r="AE138" s="449"/>
      <c r="AF138" s="450"/>
      <c r="AG138" s="448">
        <v>1</v>
      </c>
      <c r="AH138" s="449"/>
      <c r="AI138" s="450"/>
      <c r="AJ138" s="185">
        <f t="shared" si="49"/>
        <v>0.625</v>
      </c>
      <c r="AK138" s="185" t="str">
        <f t="shared" si="50"/>
        <v>Medianamente Efectivo</v>
      </c>
      <c r="AL138" s="481">
        <f>AVERAGE(AJ138:AJ139)</f>
        <v>0.75</v>
      </c>
      <c r="AM138" s="481" t="str">
        <f>IF(AND(AL138&gt;=0%,AL138&lt;40%),"0% ",IF(AND(AL138&gt;=41%,AL138&lt;60%),"20%",IF(AND(AL138&gt;=61%,AL138&lt;80%),"40%",IF(AND(AL138&gt;=81%,AL138&lt;90%),"60%", IF(AND(AL138&gt;=91%,AL138&lt;=100%),"80","0%")))))</f>
        <v>40%</v>
      </c>
      <c r="AN138" s="481">
        <f>AVERAGE(AJ138:AJ139)</f>
        <v>0.75</v>
      </c>
      <c r="AO138" s="481" t="str">
        <f>IF(AND(AN138&gt;=0%,AN138&lt;40%),"0% ",IF(AND(AN138&gt;=41%,AN138&lt;60%),"20%",IF(AND(AN138&gt;=61%,AN138&lt;80%),"40%",IF(AND(AN138&gt;=81%,AN138&lt;90%),"60%", IF(AND(AN138&gt;=91%,AN138&lt;=100%),"80","0%")))))</f>
        <v>40%</v>
      </c>
      <c r="AQ138" s="470">
        <f>M138-(M138*AL138)</f>
        <v>1</v>
      </c>
      <c r="AR138" s="470" t="str">
        <f>IF(AQ138=5,"Esperada",IF(AQ138=4,"Alta",IF(AQ138=3,"Media",IF(AQ138=2,"Baja",IF(AQ138=1,"Remota","Remota")))))</f>
        <v>Remota</v>
      </c>
      <c r="AS138" s="470">
        <f>O138-(O138*AO138)</f>
        <v>3</v>
      </c>
      <c r="AT138" s="451" t="str">
        <f>IF(AS138=5,"Significativo",IF(AS138=4,"Alto",IF(AS138=3,"Medio",IF(AS138=2,"Bajo",IF(AS138=1,"No Significativo","No Significativo")))))</f>
        <v>Medio</v>
      </c>
      <c r="AU138" s="451" t="str">
        <f>Q138</f>
        <v>Operacional</v>
      </c>
      <c r="AV138" s="451">
        <f>AQ138*AS138</f>
        <v>3</v>
      </c>
      <c r="AW138" s="451" t="str">
        <f>IF(AV138=1,"Bajo",IF(AV138=2,"Bajo",IF(AV138=3,"Bajo",IF(AV138=4,"Bajo",IF(AV138=5,"Medio",IF(AV138=6,"Medio",IF(AV138=8,"Medio",IF(AV138=9,"Medio",IF(AV138=10,"Medio",IF(AV138=12,"Medio",IF(AV138=15,"Alto",IF(AV138=16,"Alto",IF(AV138=20,"Alto",IF(AV138=25,"Alto","Bajo"))))))))))))))</f>
        <v>Bajo</v>
      </c>
      <c r="AX138" s="453" t="str">
        <f>IF(AV138=1," Aceptar el riesgo. No determinar acciones.",IF(AV138=2," Aceptar el riesgo. No determinar acciones.",IF(AV138=3," Aceptar el riesgo. No determinar acciones.",IF(AV138=4," Aceptar el riesgo. No determinar acciones.",IF(AV138=5," Evaluar a juicio de experto la nececidad de deterrminar acciones para prevenir su ocurrencia",IF(AV138=6," Evaluar a juicio de experto la nececidad de deterrminar acciones para prevenir su ocurrencia",IF(AV138=8," Evaluar a juicio de experto la nececidad de deterrminar acciones para prevenir su ocurrencia",IF(AV138=9," Evaluar a juicio de experto la nececidad de deterrminar acciones para prevenir su ocurrencia",IF(AV138=10," Evaluar a juicio de experto la nececidad de deterrminar acciones para prevenir su ocurrencia",IF(AV138=12," Evaluar a juicio de experto la nececidad de deterrminar acciones para prevenir su ocurrencia",IF(AV138=15," Deterrminar acciones para prevenir su ocurrencia, compartirla o eliminarla.",IF(AV138=16," Deterrminar acciones para prevenir su ocurrencia, compartirla o eliminarla.",IF(AV138=20," Deterrminar acciones para prevenir su ocurrencia, compartirla o eliminarla.",IF(AV138=25," Deterrminar acciones para prevenir su ocurrencia, compartirla o eliminarla."," Aceptar el riesgo. No determinar acciones."))))))))))))))</f>
        <v xml:space="preserve"> Aceptar el riesgo. No determinar acciones.</v>
      </c>
      <c r="AZ138" s="495" t="s">
        <v>200</v>
      </c>
      <c r="BA138" s="458" t="s">
        <v>134</v>
      </c>
      <c r="BB138" s="458" t="s">
        <v>202</v>
      </c>
    </row>
    <row r="139" spans="1:54" ht="42.75" customHeight="1">
      <c r="B139" s="477"/>
      <c r="C139" s="461"/>
      <c r="D139" s="460"/>
      <c r="E139" s="483"/>
      <c r="F139" s="460"/>
      <c r="G139" s="460"/>
      <c r="H139" s="460"/>
      <c r="I139" s="460"/>
      <c r="J139" s="184" t="s">
        <v>197</v>
      </c>
      <c r="K139" s="184" t="s">
        <v>201</v>
      </c>
      <c r="M139" s="462"/>
      <c r="N139" s="462"/>
      <c r="O139" s="462"/>
      <c r="P139" s="462"/>
      <c r="Q139" s="462"/>
      <c r="R139" s="462"/>
      <c r="S139" s="463"/>
      <c r="U139" s="184" t="str">
        <f t="shared" si="52"/>
        <v>Reuniones con lideres y/o representtantes de las comunidades con dificil acceso.</v>
      </c>
      <c r="V139" s="312" t="s">
        <v>109</v>
      </c>
      <c r="W139" s="182" t="s">
        <v>129</v>
      </c>
      <c r="X139" s="448">
        <v>2</v>
      </c>
      <c r="Y139" s="449"/>
      <c r="Z139" s="450"/>
      <c r="AA139" s="448">
        <v>1</v>
      </c>
      <c r="AB139" s="449"/>
      <c r="AC139" s="450"/>
      <c r="AD139" s="448">
        <v>2</v>
      </c>
      <c r="AE139" s="449"/>
      <c r="AF139" s="450"/>
      <c r="AG139" s="448">
        <v>2</v>
      </c>
      <c r="AH139" s="449"/>
      <c r="AI139" s="450"/>
      <c r="AJ139" s="185">
        <f t="shared" si="49"/>
        <v>0.875</v>
      </c>
      <c r="AK139" s="185" t="str">
        <f t="shared" si="50"/>
        <v>Efectivo</v>
      </c>
      <c r="AL139" s="481"/>
      <c r="AM139" s="481"/>
      <c r="AN139" s="481"/>
      <c r="AO139" s="481"/>
      <c r="AQ139" s="470"/>
      <c r="AR139" s="470"/>
      <c r="AS139" s="470"/>
      <c r="AT139" s="451"/>
      <c r="AU139" s="451"/>
      <c r="AV139" s="451"/>
      <c r="AW139" s="451"/>
      <c r="AX139" s="453"/>
      <c r="AZ139" s="496"/>
      <c r="BA139" s="459"/>
      <c r="BB139" s="459"/>
    </row>
    <row r="140" spans="1:54" ht="33" customHeight="1">
      <c r="B140" s="477"/>
      <c r="C140" s="482" t="s">
        <v>405</v>
      </c>
      <c r="D140" s="460" t="s">
        <v>119</v>
      </c>
      <c r="E140" s="483"/>
      <c r="F140" s="460"/>
      <c r="G140" s="460"/>
      <c r="H140" s="460"/>
      <c r="I140" s="460"/>
      <c r="J140" s="184" t="s">
        <v>406</v>
      </c>
      <c r="K140" s="184" t="s">
        <v>409</v>
      </c>
      <c r="M140" s="462">
        <v>4</v>
      </c>
      <c r="N140" s="462" t="str">
        <f>IF(M140=5,"Esperada",IF(M140=4,"Alta",IF(M140=3,"Media",IF(M140=2,"Baja",IF(M140=1,"Remota","0")))))</f>
        <v>Alta</v>
      </c>
      <c r="O140" s="462">
        <v>3</v>
      </c>
      <c r="P140" s="462" t="str">
        <f>IF(O140=5,"Significativo",IF(O140=4,"Alto",IF(O140=3,"Medio",IF(O140=2,"Bajo",IF(O140=1,"No Significativo","0")))))</f>
        <v>Medio</v>
      </c>
      <c r="Q140" s="462" t="s">
        <v>45</v>
      </c>
      <c r="R140" s="462">
        <f>O140*M140</f>
        <v>12</v>
      </c>
      <c r="S140" s="463" t="str">
        <f>IF(R140=1,"Bajo",IF(R140=2,"Bajo",IF(R140=3,"Bajo",IF(R140=4,"Bajo",IF(R140=5,"Medio",IF(R140=6,"Medio",IF(R140=8,"Medio",IF(R140=9,"Medio",IF(R140=10,"Medio",IF(R140=12,"Medio",IF(R140=15,"Alto",IF(R140=16,"Alto",IF(R140=20,"Alto",IF(R140=25,"Alto","0"))))))))))))))</f>
        <v>Medio</v>
      </c>
      <c r="U140" s="184" t="str">
        <f t="shared" si="52"/>
        <v>Realizar charlas de motivación y compromiso con el personal .</v>
      </c>
      <c r="V140" s="312" t="s">
        <v>109</v>
      </c>
      <c r="W140" s="182" t="s">
        <v>136</v>
      </c>
      <c r="X140" s="448">
        <v>0</v>
      </c>
      <c r="Y140" s="449"/>
      <c r="Z140" s="450"/>
      <c r="AA140" s="448">
        <v>1</v>
      </c>
      <c r="AB140" s="449"/>
      <c r="AC140" s="450"/>
      <c r="AD140" s="448">
        <v>2</v>
      </c>
      <c r="AE140" s="449"/>
      <c r="AF140" s="450"/>
      <c r="AG140" s="448">
        <v>1</v>
      </c>
      <c r="AH140" s="449"/>
      <c r="AI140" s="450"/>
      <c r="AJ140" s="185">
        <f t="shared" si="49"/>
        <v>0.5</v>
      </c>
      <c r="AK140" s="185" t="str">
        <f t="shared" ref="AK140:AK156" si="53">IF(AND(AJ140&gt;=0%,AJ140&lt;40%),"No Efectivo",IF(AND(AJ140&gt;=41%,AJ140&lt;60%),"Poco Efectivo",IF(AND(AJ140&gt;=61%,AJ140&lt;80%),"Medianamente Efectivo",IF(AND(AJ140&gt;=81%,AJ140&lt;90%),"Efectivo", IF(AND(AJ140&gt;=91%,AJ140&lt;=100%),"Altamente Efectivo")))))</f>
        <v>Poco Efectivo</v>
      </c>
      <c r="AL140" s="481">
        <f>AVERAGE(AJ140:AJ142)</f>
        <v>0.75</v>
      </c>
      <c r="AM140" s="481" t="str">
        <f>IF(AND(AL140&gt;=0%,AL140&lt;40%),"0% ",IF(AND(AL140&gt;=41%,AL140&lt;60%),"20%",IF(AND(AL140&gt;=61%,AL140&lt;80%),"40%",IF(AND(AL140&gt;=81%,AL140&lt;90%),"60%", IF(AND(AL140&gt;=91%,AL140&lt;=100%),"80","0%")))))</f>
        <v>40%</v>
      </c>
      <c r="AN140" s="481">
        <f>AVERAGE(AJ140:AJ142)</f>
        <v>0.75</v>
      </c>
      <c r="AO140" s="481" t="str">
        <f>IF(AND(AN140&gt;=0%,AN140&lt;40%),"0% ",IF(AND(AN140&gt;=41%,AN140&lt;60%),"20%",IF(AND(AN140&gt;=61%,AN140&lt;80%),"40%",IF(AND(AN140&gt;=81%,AN140&lt;90%),"60%", IF(AND(AN140&gt;=91%,AN140&lt;=100%),"80","0%")))))</f>
        <v>40%</v>
      </c>
      <c r="AQ140" s="471">
        <f>M140-(M140*AL140)</f>
        <v>1</v>
      </c>
      <c r="AR140" s="470" t="str">
        <f>IF(AQ140=5,"Esperada",IF(AQ140=4,"Alta",IF(AQ140=3,"Media",IF(AQ140=2,"Baja",IF(AQ140=1,"Remota","Remota")))))</f>
        <v>Remota</v>
      </c>
      <c r="AS140" s="471">
        <f>O140-(O140*AO140)</f>
        <v>1.7999999999999998</v>
      </c>
      <c r="AT140" s="451" t="str">
        <f>IF(AS140=5,"Significativo",IF(AS140=4,"Alto",IF(AS140=3,"Medio",IF(AS140=2,"Bajo",IF(AS140=1,"No Significativo","No Significativo")))))</f>
        <v>No Significativo</v>
      </c>
      <c r="AU140" s="451" t="str">
        <f>Q140</f>
        <v>Legal y Regulatoria</v>
      </c>
      <c r="AV140" s="452">
        <f>AQ140*AS140</f>
        <v>1.7999999999999998</v>
      </c>
      <c r="AW140" s="451" t="str">
        <f>IF(AV140=1,"Bajo",IF(AV140=2,"Bajo",IF(AV140=3,"Bajo",IF(AV140=4,"Bajo",IF(AV140=5,"Medio",IF(AV140=6,"Medio",IF(AV140=8,"Medio",IF(AV140=9,"Medio",IF(AV140=10,"Medio",IF(AV140=12,"Medio",IF(AV140=15,"Alto",IF(AV140=16,"Alto",IF(AV140=20,"Alto",IF(AV140=25,"Alto","Bajo"))))))))))))))</f>
        <v>Bajo</v>
      </c>
      <c r="AX140" s="489" t="str">
        <f>IF(AV140=1," Aceptar el riesgo. No determinar acciones.",IF(AV140=2," Aceptar el riesgo. No determinar acciones.",IF(AV140=3," Aceptar el riesgo. No determinar acciones.",IF(AV140=4," Aceptar el riesgo. No determinar acciones.",IF(AV140=5," Evaluar a juicio de experto la nececidad de deterrminar acciones para prevenir su ocurrencia",IF(AV140=6," Evaluar a juicio de experto la nececidad de deterrminar acciones para prevenir su ocurrencia",IF(AV140=8," Evaluar a juicio de experto la nececidad de deterrminar acciones para prevenir su ocurrencia",IF(AV140=9," Evaluar a juicio de experto la nececidad de deterrminar acciones para prevenir su ocurrencia",IF(AV140=10," Evaluar a juicio de experto la nececidad de deterrminar acciones para prevenir su ocurrencia",IF(AV140=12," Evaluar a juicio de experto la nececidad de deterrminar acciones para prevenir su ocurrencia",IF(AV140=15," Deterrminar acciones para prevenir su ocurrencia, compartirla o eliminarla.",IF(AV140=16," Deterrminar acciones para prevenir su ocurrencia, compartirla o eliminarla.",IF(AV140=20," Deterrminar acciones para prevenir su ocurrencia, compartirla o eliminarla.",IF(AV140=25," Deterrminar acciones para prevenir su ocurrencia, compartirla o eliminarla."," Aceptar el riesgo. No determinar acciones."))))))))))))))</f>
        <v xml:space="preserve"> Aceptar el riesgo. No determinar acciones.</v>
      </c>
      <c r="AZ140" s="454"/>
      <c r="BA140" s="456"/>
      <c r="BB140" s="458"/>
    </row>
    <row r="141" spans="1:54" ht="33" customHeight="1">
      <c r="B141" s="477"/>
      <c r="C141" s="482"/>
      <c r="D141" s="460"/>
      <c r="E141" s="483"/>
      <c r="F141" s="460"/>
      <c r="G141" s="460"/>
      <c r="H141" s="460"/>
      <c r="I141" s="460"/>
      <c r="J141" s="184" t="s">
        <v>407</v>
      </c>
      <c r="K141" s="184" t="s">
        <v>410</v>
      </c>
      <c r="M141" s="462"/>
      <c r="N141" s="462"/>
      <c r="O141" s="462"/>
      <c r="P141" s="462"/>
      <c r="Q141" s="462"/>
      <c r="R141" s="462"/>
      <c r="S141" s="463"/>
      <c r="U141" s="184" t="str">
        <f t="shared" si="52"/>
        <v>Reprogramar revisiones a usuarios ya visitados.</v>
      </c>
      <c r="V141" s="312" t="s">
        <v>109</v>
      </c>
      <c r="W141" s="182" t="s">
        <v>126</v>
      </c>
      <c r="X141" s="448">
        <v>2</v>
      </c>
      <c r="Y141" s="449"/>
      <c r="Z141" s="450"/>
      <c r="AA141" s="448">
        <v>1</v>
      </c>
      <c r="AB141" s="449"/>
      <c r="AC141" s="450"/>
      <c r="AD141" s="448">
        <v>2</v>
      </c>
      <c r="AE141" s="449"/>
      <c r="AF141" s="450"/>
      <c r="AG141" s="448">
        <v>2</v>
      </c>
      <c r="AH141" s="449"/>
      <c r="AI141" s="450"/>
      <c r="AJ141" s="185">
        <f t="shared" si="49"/>
        <v>0.875</v>
      </c>
      <c r="AK141" s="185" t="str">
        <f t="shared" si="53"/>
        <v>Efectivo</v>
      </c>
      <c r="AL141" s="481"/>
      <c r="AM141" s="481"/>
      <c r="AN141" s="481"/>
      <c r="AO141" s="481"/>
      <c r="AQ141" s="471"/>
      <c r="AR141" s="470"/>
      <c r="AS141" s="471"/>
      <c r="AT141" s="451"/>
      <c r="AU141" s="451"/>
      <c r="AV141" s="452"/>
      <c r="AW141" s="451"/>
      <c r="AX141" s="490"/>
      <c r="AZ141" s="464"/>
      <c r="BA141" s="494"/>
      <c r="BB141" s="492"/>
    </row>
    <row r="142" spans="1:54" ht="43.5" customHeight="1">
      <c r="B142" s="477"/>
      <c r="C142" s="482"/>
      <c r="D142" s="460"/>
      <c r="E142" s="483"/>
      <c r="F142" s="460"/>
      <c r="G142" s="460"/>
      <c r="H142" s="460"/>
      <c r="I142" s="460"/>
      <c r="J142" s="184" t="s">
        <v>408</v>
      </c>
      <c r="K142" s="184" t="s">
        <v>411</v>
      </c>
      <c r="M142" s="462"/>
      <c r="N142" s="462"/>
      <c r="O142" s="462"/>
      <c r="P142" s="462"/>
      <c r="Q142" s="462"/>
      <c r="R142" s="462"/>
      <c r="S142" s="463"/>
      <c r="U142" s="184" t="str">
        <f t="shared" si="52"/>
        <v>Llevar a la oficina de personal todo caso en el que se demuestre corrupción para la toma de correctivos necesarios.</v>
      </c>
      <c r="V142" s="312" t="s">
        <v>109</v>
      </c>
      <c r="W142" s="182" t="s">
        <v>126</v>
      </c>
      <c r="X142" s="448">
        <v>2</v>
      </c>
      <c r="Y142" s="449"/>
      <c r="Z142" s="450"/>
      <c r="AA142" s="448">
        <v>1</v>
      </c>
      <c r="AB142" s="449"/>
      <c r="AC142" s="450"/>
      <c r="AD142" s="448">
        <v>2</v>
      </c>
      <c r="AE142" s="449"/>
      <c r="AF142" s="450"/>
      <c r="AG142" s="448">
        <v>2</v>
      </c>
      <c r="AH142" s="449"/>
      <c r="AI142" s="450"/>
      <c r="AJ142" s="185">
        <f t="shared" si="49"/>
        <v>0.875</v>
      </c>
      <c r="AK142" s="185" t="str">
        <f t="shared" si="53"/>
        <v>Efectivo</v>
      </c>
      <c r="AL142" s="481"/>
      <c r="AM142" s="481"/>
      <c r="AN142" s="481"/>
      <c r="AO142" s="481"/>
      <c r="AQ142" s="471"/>
      <c r="AR142" s="470"/>
      <c r="AS142" s="471"/>
      <c r="AT142" s="451"/>
      <c r="AU142" s="451"/>
      <c r="AV142" s="452"/>
      <c r="AW142" s="451"/>
      <c r="AX142" s="491"/>
      <c r="AZ142" s="455"/>
      <c r="BA142" s="457"/>
      <c r="BB142" s="459"/>
    </row>
    <row r="143" spans="1:54" ht="34.5" customHeight="1">
      <c r="B143" s="477"/>
      <c r="C143" s="461" t="s">
        <v>413</v>
      </c>
      <c r="D143" s="460" t="s">
        <v>119</v>
      </c>
      <c r="E143" s="483"/>
      <c r="F143" s="460"/>
      <c r="G143" s="460"/>
      <c r="H143" s="460"/>
      <c r="I143" s="460"/>
      <c r="J143" s="184" t="s">
        <v>414</v>
      </c>
      <c r="K143" s="184" t="s">
        <v>417</v>
      </c>
      <c r="M143" s="462">
        <v>4</v>
      </c>
      <c r="N143" s="462" t="str">
        <f>IF(M143=5,"Esperada",IF(M143=4,"Alta",IF(M143=3,"Media",IF(M143=2,"Baja",IF(M143=1,"Remota","0")))))</f>
        <v>Alta</v>
      </c>
      <c r="O143" s="462">
        <v>5</v>
      </c>
      <c r="P143" s="462" t="str">
        <f>IF(O143=5,"Significativo",IF(O143=4,"Alto",IF(O143=3,"Medio",IF(O143=2,"Bajo",IF(O143=1,"No Significativo","0")))))</f>
        <v>Significativo</v>
      </c>
      <c r="Q143" s="462" t="s">
        <v>92</v>
      </c>
      <c r="R143" s="462">
        <f>O143*M143</f>
        <v>20</v>
      </c>
      <c r="S143" s="463" t="str">
        <f>IF(R143=1,"Bajo",IF(R143=2,"Bajo",IF(R143=3,"Bajo",IF(R143=4,"Bajo",IF(R143=5,"Medio",IF(R143=6,"Medio",IF(R143=8,"Medio",IF(R143=9,"Medio",IF(R143=10,"Medio",IF(R143=12,"Medio",IF(R143=15,"Alto",IF(R143=16,"Alto",IF(R143=20,"Alto",IF(R143=25,"Alto","0"))))))))))))))</f>
        <v>Alto</v>
      </c>
      <c r="U143" s="108" t="str">
        <f t="shared" si="52"/>
        <v>Procedimiento de calibracion de equipos de medición</v>
      </c>
      <c r="V143" s="312" t="s">
        <v>120</v>
      </c>
      <c r="W143" s="182" t="s">
        <v>126</v>
      </c>
      <c r="X143" s="448">
        <v>2</v>
      </c>
      <c r="Y143" s="449"/>
      <c r="Z143" s="450"/>
      <c r="AA143" s="448">
        <v>1</v>
      </c>
      <c r="AB143" s="449"/>
      <c r="AC143" s="450"/>
      <c r="AD143" s="448">
        <v>0</v>
      </c>
      <c r="AE143" s="449"/>
      <c r="AF143" s="450"/>
      <c r="AG143" s="448">
        <v>2</v>
      </c>
      <c r="AH143" s="449"/>
      <c r="AI143" s="450"/>
      <c r="AJ143" s="185">
        <f t="shared" si="49"/>
        <v>0.625</v>
      </c>
      <c r="AK143" s="185" t="str">
        <f t="shared" si="53"/>
        <v>Medianamente Efectivo</v>
      </c>
      <c r="AL143" s="481">
        <f>AVERAGE(AJ143:AJ144)</f>
        <v>0.75</v>
      </c>
      <c r="AM143" s="481" t="str">
        <f>IF(AND(AL143&gt;=0%,AL143&lt;40%),"0% ",IF(AND(AL143&gt;=41%,AL143&lt;60%),"20%",IF(AND(AL143&gt;=61%,AL143&lt;80%),"40%",IF(AND(AL143&gt;=81%,AL143&lt;90%),"60%", IF(AND(AL143&gt;=91%,AL143&lt;=100%),"80","0%")))))</f>
        <v>40%</v>
      </c>
      <c r="AN143" s="481">
        <v>0</v>
      </c>
      <c r="AO143" s="481" t="str">
        <f>IF(AND(AN143&gt;=0%,AN143&lt;40%),"0% ",IF(AND(AN143&gt;=41%,AN143&lt;60%),"20%",IF(AND(AN143&gt;=61%,AN143&lt;80%),"40%",IF(AND(AN143&gt;=81%,AN143&lt;90%),"60%", IF(AND(AN143&gt;=91%,AN143&lt;=100%),"80","0%")))))</f>
        <v xml:space="preserve">0% </v>
      </c>
      <c r="AQ143" s="471">
        <f>M143-(M143*AL143)</f>
        <v>1</v>
      </c>
      <c r="AR143" s="470" t="str">
        <f>IF(AQ143=5,"Esperada",IF(AQ143=4,"Alta",IF(AQ143=3,"Media",IF(AQ143=2,"Baja",IF(AQ143=1,"Remota","Remota")))))</f>
        <v>Remota</v>
      </c>
      <c r="AS143" s="470">
        <f>O143-(O143*AO143)</f>
        <v>5</v>
      </c>
      <c r="AT143" s="451" t="str">
        <f>IF(AS143=5,"Significativo",IF(AS143=4,"Alto",IF(AS143=3,"Medio",IF(AS143=2,"Bajo",IF(AS143=1,"No Significativo","No Significativo")))))</f>
        <v>Significativo</v>
      </c>
      <c r="AU143" s="451" t="str">
        <f>Q143</f>
        <v>Operacional</v>
      </c>
      <c r="AV143" s="452">
        <f>AQ143*AS143</f>
        <v>5</v>
      </c>
      <c r="AW143" s="451" t="str">
        <f>IF(AV143=1,"Bajo",IF(AV143=2,"Bajo",IF(AV143=3,"Bajo",IF(AV143=4,"Bajo",IF(AV143=5,"Medio",IF(AV143=6,"Medio",IF(AV143=8,"Medio",IF(AV143=9,"Medio",IF(AV143=10,"Medio",IF(AV143=12,"Medio",IF(AV143=15,"Alto",IF(AV143=16,"Alto",IF(AV143=20,"Alto",IF(AV143=25,"Alto","Bajo"))))))))))))))</f>
        <v>Medio</v>
      </c>
      <c r="AX143" s="453" t="str">
        <f>IF(AV143=1," Aceptar el riesgo. No determinar acciones.",IF(AV143=2," Aceptar el riesgo. No determinar acciones.",IF(AV143=3," Aceptar el riesgo. No determinar acciones.",IF(AV143=4," Aceptar el riesgo. No determinar acciones.",IF(AV143=5," Evaluar a juicio de experto la nececidad de deterrminar acciones para prevenir su ocurrencia",IF(AV143=6," Evaluar a juicio de experto la nececidad de deterrminar acciones para prevenir su ocurrencia",IF(AV143=8," Evaluar a juicio de experto la nececidad de deterrminar acciones para prevenir su ocurrencia",IF(AV143=9," Evaluar a juicio de experto la nececidad de deterrminar acciones para prevenir su ocurrencia",IF(AV143=10," Evaluar a juicio de experto la nececidad de deterrminar acciones para prevenir su ocurrencia",IF(AV143=12," Evaluar a juicio de experto la nececidad de deterrminar acciones para prevenir su ocurrencia",IF(AV143=15," Deterrminar acciones para prevenir su ocurrencia, compartirla o eliminarla.",IF(AV143=16," Deterrminar acciones para prevenir su ocurrencia, compartirla o eliminarla.",IF(AV143=20," Deterrminar acciones para prevenir su ocurrencia, compartirla o eliminarla.",IF(AV143=25," Deterrminar acciones para prevenir su ocurrencia, compartirla o eliminarla."," Aceptar el riesgo. No determinar acciones."))))))))))))))</f>
        <v xml:space="preserve"> Evaluar a juicio de experto la nececidad de deterrminar acciones para prevenir su ocurrencia</v>
      </c>
      <c r="AZ143" s="495"/>
      <c r="BA143" s="458"/>
      <c r="BB143" s="458"/>
    </row>
    <row r="144" spans="1:54" ht="35.25" customHeight="1">
      <c r="A144" s="1" t="s">
        <v>1120</v>
      </c>
      <c r="B144" s="477"/>
      <c r="C144" s="461"/>
      <c r="D144" s="460"/>
      <c r="E144" s="483"/>
      <c r="F144" s="460"/>
      <c r="G144" s="460"/>
      <c r="H144" s="460"/>
      <c r="I144" s="460"/>
      <c r="J144" s="184" t="s">
        <v>415</v>
      </c>
      <c r="K144" s="184" t="s">
        <v>416</v>
      </c>
      <c r="M144" s="462"/>
      <c r="N144" s="462"/>
      <c r="O144" s="462"/>
      <c r="P144" s="462"/>
      <c r="Q144" s="462"/>
      <c r="R144" s="462"/>
      <c r="S144" s="463"/>
      <c r="U144" s="108" t="str">
        <f t="shared" si="52"/>
        <v>Creación de la  hoja de vida para los equipos de medida y registro fotografico.</v>
      </c>
      <c r="V144" s="312" t="s">
        <v>120</v>
      </c>
      <c r="W144" s="182" t="s">
        <v>126</v>
      </c>
      <c r="X144" s="448">
        <v>2</v>
      </c>
      <c r="Y144" s="449"/>
      <c r="Z144" s="450"/>
      <c r="AA144" s="448">
        <v>1</v>
      </c>
      <c r="AB144" s="449"/>
      <c r="AC144" s="450"/>
      <c r="AD144" s="448">
        <v>2</v>
      </c>
      <c r="AE144" s="449"/>
      <c r="AF144" s="450"/>
      <c r="AG144" s="448">
        <v>2</v>
      </c>
      <c r="AH144" s="449"/>
      <c r="AI144" s="450"/>
      <c r="AJ144" s="185">
        <f t="shared" si="49"/>
        <v>0.875</v>
      </c>
      <c r="AK144" s="185" t="str">
        <f t="shared" si="53"/>
        <v>Efectivo</v>
      </c>
      <c r="AL144" s="481"/>
      <c r="AM144" s="481"/>
      <c r="AN144" s="481"/>
      <c r="AO144" s="481"/>
      <c r="AQ144" s="471"/>
      <c r="AR144" s="470"/>
      <c r="AS144" s="470"/>
      <c r="AT144" s="451"/>
      <c r="AU144" s="451"/>
      <c r="AV144" s="452"/>
      <c r="AW144" s="451"/>
      <c r="AX144" s="453"/>
      <c r="AZ144" s="496"/>
      <c r="BA144" s="459"/>
      <c r="BB144" s="459"/>
    </row>
    <row r="145" spans="2:54" ht="27.75" customHeight="1">
      <c r="B145" s="477" t="s">
        <v>418</v>
      </c>
      <c r="C145" s="482" t="s">
        <v>419</v>
      </c>
      <c r="D145" s="460" t="s">
        <v>119</v>
      </c>
      <c r="E145" s="483"/>
      <c r="F145" s="460"/>
      <c r="G145" s="460"/>
      <c r="H145" s="460"/>
      <c r="I145" s="460"/>
      <c r="J145" s="184" t="s">
        <v>420</v>
      </c>
      <c r="K145" s="184" t="s">
        <v>424</v>
      </c>
      <c r="M145" s="462">
        <v>3</v>
      </c>
      <c r="N145" s="462" t="str">
        <f>IF(M145=5,"Esperada",IF(M145=4,"Alta",IF(M145=3,"Media",IF(M145=2,"Baja",IF(M145=1,"Remota","0")))))</f>
        <v>Media</v>
      </c>
      <c r="O145" s="462">
        <v>3</v>
      </c>
      <c r="P145" s="462" t="str">
        <f>IF(O145=5,"Significativo",IF(O145=4,"Alto",IF(O145=3,"Medio",IF(O145=2,"Bajo",IF(O145=1,"No Significativo","0")))))</f>
        <v>Medio</v>
      </c>
      <c r="Q145" s="462" t="s">
        <v>92</v>
      </c>
      <c r="R145" s="462">
        <f>O145*M145</f>
        <v>9</v>
      </c>
      <c r="S145" s="463" t="str">
        <f>IF(R145=1,"Bajo",IF(R145=2,"Bajo",IF(R145=3,"Bajo",IF(R145=4,"Bajo",IF(R145=5,"Medio",IF(R145=6,"Medio",IF(R145=8,"Medio",IF(R145=9,"Medio",IF(R145=10,"Medio",IF(R145=12,"Medio",IF(R145=15,"Alto",IF(R145=16,"Alto",IF(R145=20,"Alto",IF(R145=25,"Alto","0"))))))))))))))</f>
        <v>Medio</v>
      </c>
      <c r="U145" s="184" t="str">
        <f t="shared" ref="U145:U201" si="54">+K145</f>
        <v>Programación de visitas periódicas a la obra</v>
      </c>
      <c r="V145" s="312" t="s">
        <v>109</v>
      </c>
      <c r="W145" s="182" t="s">
        <v>124</v>
      </c>
      <c r="X145" s="448">
        <v>2</v>
      </c>
      <c r="Y145" s="449"/>
      <c r="Z145" s="450"/>
      <c r="AA145" s="448">
        <v>1</v>
      </c>
      <c r="AB145" s="449"/>
      <c r="AC145" s="450"/>
      <c r="AD145" s="448">
        <v>2</v>
      </c>
      <c r="AE145" s="449"/>
      <c r="AF145" s="450"/>
      <c r="AG145" s="448">
        <v>2</v>
      </c>
      <c r="AH145" s="449"/>
      <c r="AI145" s="450"/>
      <c r="AJ145" s="185">
        <f t="shared" si="49"/>
        <v>0.875</v>
      </c>
      <c r="AK145" s="185" t="str">
        <f t="shared" si="53"/>
        <v>Efectivo</v>
      </c>
      <c r="AL145" s="481">
        <f>AVERAGE(AJ145:AJ148)</f>
        <v>0.875</v>
      </c>
      <c r="AM145" s="481" t="str">
        <f>IF(AND(AL145&gt;=0%,AL145&lt;40%),"0% ",IF(AND(AL145&gt;=41%,AL145&lt;60%),"20%",IF(AND(AL145&gt;=61%,AL145&lt;80%),"40%",IF(AND(AL145&gt;=81%,AL145&lt;90%),"60%", IF(AND(AL145&gt;=91%,AL145&lt;=100%),"80","0%")))))</f>
        <v>60%</v>
      </c>
      <c r="AN145" s="481">
        <f>AVERAGE(AJ145)</f>
        <v>0.875</v>
      </c>
      <c r="AO145" s="481" t="str">
        <f>IF(AND(AN145&gt;=0%,AN145&lt;40%),"0% ",IF(AND(AN145&gt;=41%,AN145&lt;60%),"20%",IF(AND(AN145&gt;=61%,AN145&lt;80%),"40%",IF(AND(AN145&gt;=81%,AN145&lt;90%),"60%", IF(AND(AN145&gt;=91%,AN145&lt;=100%),"80","0%")))))</f>
        <v>60%</v>
      </c>
      <c r="AQ145" s="471">
        <f>M145-(M145*AL145)</f>
        <v>0.375</v>
      </c>
      <c r="AR145" s="470" t="str">
        <f>IF(AQ145=5,"Esperada",IF(AQ145=4,"Alta",IF(AQ145=3,"Media",IF(AQ145=2,"Baja",IF(AQ145=1,"Remota","Remota")))))</f>
        <v>Remota</v>
      </c>
      <c r="AS145" s="471">
        <f>O145-(O145*AO145)</f>
        <v>1.2000000000000002</v>
      </c>
      <c r="AT145" s="451" t="str">
        <f>IF(AS145=5,"Significativo",IF(AS145=4,"Alto",IF(AS145=3,"Medio",IF(AS145=2,"Bajo",IF(AS145=1,"No Significativo","No Significativo")))))</f>
        <v>No Significativo</v>
      </c>
      <c r="AU145" s="451" t="str">
        <f>Q145</f>
        <v>Operacional</v>
      </c>
      <c r="AV145" s="452">
        <f>AQ145*AS145</f>
        <v>0.45000000000000007</v>
      </c>
      <c r="AW145" s="451" t="str">
        <f>IF(AV145=1,"Bajo",IF(AV145=2,"Bajo",IF(AV145=3,"Bajo",IF(AV145=4,"Bajo",IF(AV145=5,"Medio",IF(AV145=6,"Medio",IF(AV145=8,"Medio",IF(AV145=9,"Medio",IF(AV145=10,"Medio",IF(AV145=12,"Medio",IF(AV145=15,"Alto",IF(AV145=16,"Alto",IF(AV145=20,"Alto",IF(AV145=25,"Alto","Bajo"))))))))))))))</f>
        <v>Bajo</v>
      </c>
      <c r="AX145" s="451" t="str">
        <f>IF(AV145=1," Aceptar el riesgo. No determinar acciones.",IF(AV145=2," Aceptar el riesgo. No determinar acciones.",IF(AV145=3," Aceptar el riesgo. No determinar acciones.",IF(AV145=4," Aceptar el riesgo. No determinar acciones.",IF(AV145=5," Evaluar a juicio de experto la nececidad de deterrminar acciones para prevenir su ocurrencia",IF(AV145=6," Evaluar a juicio de experto la nececidad de deterrminar acciones para prevenir su ocurrencia",IF(AV145=8," Evaluar a juicio de experto la nececidad de deterrminar acciones para prevenir su ocurrencia",IF(AV145=9," Evaluar a juicio de experto la nececidad de deterrminar acciones para prevenir su ocurrencia",IF(AV145=10," Evaluar a juicio de experto la nececidad de deterrminar acciones para prevenir su ocurrencia",IF(AV145=12," Evaluar a juicio de experto la nececidad de deterrminar acciones para prevenir su ocurrencia",IF(AV145=15," Deterrminar acciones para prevenir su ocurrencia, compartirla o eliminarla.",IF(AV145=16," Deterrminar acciones para prevenir su ocurrencia, compartirla o eliminarla.",IF(AV145=20," Deterrminar acciones para prevenir su ocurrencia, compartirla o eliminarla.",IF(AV145=25," Deterrminar acciones para prevenir su ocurrencia, compartirla o eliminarla."," Aceptar el riesgo. No determinar acciones."))))))))))))))</f>
        <v xml:space="preserve"> Aceptar el riesgo. No determinar acciones.</v>
      </c>
      <c r="AZ145" s="454"/>
      <c r="BA145" s="456"/>
      <c r="BB145" s="458"/>
    </row>
    <row r="146" spans="2:54" ht="40.5" customHeight="1">
      <c r="B146" s="477"/>
      <c r="C146" s="482"/>
      <c r="D146" s="460"/>
      <c r="E146" s="483"/>
      <c r="F146" s="460"/>
      <c r="G146" s="460"/>
      <c r="H146" s="460"/>
      <c r="I146" s="460"/>
      <c r="J146" s="184" t="s">
        <v>221</v>
      </c>
      <c r="K146" s="184" t="s">
        <v>425</v>
      </c>
      <c r="M146" s="462"/>
      <c r="N146" s="462"/>
      <c r="O146" s="462"/>
      <c r="P146" s="462"/>
      <c r="Q146" s="462"/>
      <c r="R146" s="462"/>
      <c r="S146" s="463"/>
      <c r="U146" s="184" t="str">
        <f t="shared" si="54"/>
        <v>Entrega de informes semanales, mensuales y finales por parte del contratista e interventoría</v>
      </c>
      <c r="V146" s="312" t="s">
        <v>120</v>
      </c>
      <c r="W146" s="182" t="s">
        <v>124</v>
      </c>
      <c r="X146" s="448">
        <v>2</v>
      </c>
      <c r="Y146" s="449"/>
      <c r="Z146" s="450"/>
      <c r="AA146" s="448">
        <v>1</v>
      </c>
      <c r="AB146" s="449"/>
      <c r="AC146" s="450"/>
      <c r="AD146" s="448">
        <v>2</v>
      </c>
      <c r="AE146" s="449"/>
      <c r="AF146" s="450"/>
      <c r="AG146" s="448">
        <v>2</v>
      </c>
      <c r="AH146" s="449"/>
      <c r="AI146" s="450"/>
      <c r="AJ146" s="185">
        <f t="shared" si="49"/>
        <v>0.875</v>
      </c>
      <c r="AK146" s="185" t="str">
        <f t="shared" si="53"/>
        <v>Efectivo</v>
      </c>
      <c r="AL146" s="481"/>
      <c r="AM146" s="481"/>
      <c r="AN146" s="481"/>
      <c r="AO146" s="481"/>
      <c r="AQ146" s="471"/>
      <c r="AR146" s="470"/>
      <c r="AS146" s="471"/>
      <c r="AT146" s="451"/>
      <c r="AU146" s="451"/>
      <c r="AV146" s="452"/>
      <c r="AW146" s="451"/>
      <c r="AX146" s="451"/>
      <c r="AZ146" s="464"/>
      <c r="BA146" s="494"/>
      <c r="BB146" s="492"/>
    </row>
    <row r="147" spans="2:54" ht="37.5" customHeight="1">
      <c r="B147" s="477"/>
      <c r="C147" s="482"/>
      <c r="D147" s="460"/>
      <c r="E147" s="483"/>
      <c r="F147" s="460"/>
      <c r="G147" s="460"/>
      <c r="H147" s="460"/>
      <c r="I147" s="460"/>
      <c r="J147" s="187" t="s">
        <v>421</v>
      </c>
      <c r="K147" s="187" t="s">
        <v>423</v>
      </c>
      <c r="M147" s="462"/>
      <c r="N147" s="462"/>
      <c r="O147" s="462"/>
      <c r="P147" s="462"/>
      <c r="Q147" s="462"/>
      <c r="R147" s="462"/>
      <c r="S147" s="463"/>
      <c r="U147" s="184" t="str">
        <f t="shared" si="54"/>
        <v>Condiciones establecidas en los pliegos de condiciones y /o solicitudes de oferta.</v>
      </c>
      <c r="V147" s="312" t="s">
        <v>120</v>
      </c>
      <c r="W147" s="182" t="s">
        <v>124</v>
      </c>
      <c r="X147" s="448">
        <v>2</v>
      </c>
      <c r="Y147" s="449"/>
      <c r="Z147" s="450"/>
      <c r="AA147" s="448">
        <v>1</v>
      </c>
      <c r="AB147" s="449"/>
      <c r="AC147" s="450"/>
      <c r="AD147" s="448">
        <v>2</v>
      </c>
      <c r="AE147" s="449"/>
      <c r="AF147" s="450"/>
      <c r="AG147" s="448">
        <v>2</v>
      </c>
      <c r="AH147" s="449"/>
      <c r="AI147" s="450"/>
      <c r="AJ147" s="185">
        <f t="shared" si="49"/>
        <v>0.875</v>
      </c>
      <c r="AK147" s="185" t="str">
        <f t="shared" si="53"/>
        <v>Efectivo</v>
      </c>
      <c r="AL147" s="481"/>
      <c r="AM147" s="481"/>
      <c r="AN147" s="481"/>
      <c r="AO147" s="481"/>
      <c r="AQ147" s="471"/>
      <c r="AR147" s="470"/>
      <c r="AS147" s="471"/>
      <c r="AT147" s="451"/>
      <c r="AU147" s="451"/>
      <c r="AV147" s="452"/>
      <c r="AW147" s="451"/>
      <c r="AX147" s="451"/>
      <c r="AZ147" s="464"/>
      <c r="BA147" s="494"/>
      <c r="BB147" s="492"/>
    </row>
    <row r="148" spans="2:54" ht="34.5" customHeight="1">
      <c r="B148" s="477"/>
      <c r="C148" s="482"/>
      <c r="D148" s="460"/>
      <c r="E148" s="483"/>
      <c r="F148" s="460"/>
      <c r="G148" s="460"/>
      <c r="H148" s="460"/>
      <c r="I148" s="460"/>
      <c r="J148" s="184" t="s">
        <v>422</v>
      </c>
      <c r="K148" s="184" t="s">
        <v>426</v>
      </c>
      <c r="M148" s="462"/>
      <c r="N148" s="462"/>
      <c r="O148" s="462"/>
      <c r="P148" s="462"/>
      <c r="Q148" s="462"/>
      <c r="R148" s="462"/>
      <c r="S148" s="463"/>
      <c r="U148" s="184" t="str">
        <f t="shared" si="54"/>
        <v>Uso de bitácoras diaria de obra (Entrega de cronogramas)</v>
      </c>
      <c r="V148" s="312" t="s">
        <v>109</v>
      </c>
      <c r="W148" s="182" t="s">
        <v>124</v>
      </c>
      <c r="X148" s="448">
        <v>2</v>
      </c>
      <c r="Y148" s="449"/>
      <c r="Z148" s="450"/>
      <c r="AA148" s="448">
        <v>1</v>
      </c>
      <c r="AB148" s="449"/>
      <c r="AC148" s="450"/>
      <c r="AD148" s="448">
        <v>2</v>
      </c>
      <c r="AE148" s="449"/>
      <c r="AF148" s="450"/>
      <c r="AG148" s="448">
        <v>2</v>
      </c>
      <c r="AH148" s="449"/>
      <c r="AI148" s="450"/>
      <c r="AJ148" s="185">
        <f t="shared" si="49"/>
        <v>0.875</v>
      </c>
      <c r="AK148" s="185" t="str">
        <f t="shared" si="53"/>
        <v>Efectivo</v>
      </c>
      <c r="AL148" s="481"/>
      <c r="AM148" s="481"/>
      <c r="AN148" s="481"/>
      <c r="AO148" s="481"/>
      <c r="AQ148" s="471"/>
      <c r="AR148" s="470"/>
      <c r="AS148" s="471"/>
      <c r="AT148" s="451"/>
      <c r="AU148" s="451"/>
      <c r="AV148" s="452"/>
      <c r="AW148" s="451"/>
      <c r="AX148" s="451"/>
      <c r="AZ148" s="455"/>
      <c r="BA148" s="457"/>
      <c r="BB148" s="459"/>
    </row>
    <row r="149" spans="2:54" ht="34.5" customHeight="1">
      <c r="B149" s="477"/>
      <c r="C149" s="461" t="s">
        <v>427</v>
      </c>
      <c r="D149" s="460" t="s">
        <v>119</v>
      </c>
      <c r="E149" s="483"/>
      <c r="F149" s="460"/>
      <c r="G149" s="460"/>
      <c r="H149" s="460"/>
      <c r="I149" s="460"/>
      <c r="J149" s="105" t="s">
        <v>430</v>
      </c>
      <c r="K149" s="108" t="s">
        <v>429</v>
      </c>
      <c r="M149" s="462">
        <v>3</v>
      </c>
      <c r="N149" s="462" t="str">
        <f>IF(M149=5,"Esperada",IF(M149=4,"Alta",IF(M149=3,"Media",IF(M149=2,"Baja",IF(M149=1,"Remota","0")))))</f>
        <v>Media</v>
      </c>
      <c r="O149" s="462">
        <v>4</v>
      </c>
      <c r="P149" s="462" t="str">
        <f>IF(O149=5,"Significativo",IF(O149=4,"Alto",IF(O149=3,"Medio",IF(O149=2,"Bajo",IF(O149=1,"No Significativo","0")))))</f>
        <v>Alto</v>
      </c>
      <c r="Q149" s="462" t="s">
        <v>92</v>
      </c>
      <c r="R149" s="462">
        <f>O149*M149</f>
        <v>12</v>
      </c>
      <c r="S149" s="463" t="str">
        <f>IF(R149=1,"Bajo",IF(R149=2,"Bajo",IF(R149=3,"Bajo",IF(R149=4,"Bajo",IF(R149=5,"Medio",IF(R149=6,"Medio",IF(R149=8,"Medio",IF(R149=9,"Medio",IF(R149=10,"Medio",IF(R149=12,"Medio",IF(R149=15,"Alto",IF(R149=16,"Alto",IF(R149=20,"Alto",IF(R149=25,"Alto","0"))))))))))))))</f>
        <v>Medio</v>
      </c>
      <c r="U149" s="184" t="str">
        <f t="shared" si="54"/>
        <v>Aplicacion del procedimiento control del diseño de proyectos de Inversión</v>
      </c>
      <c r="V149" s="312" t="s">
        <v>120</v>
      </c>
      <c r="W149" s="182" t="s">
        <v>124</v>
      </c>
      <c r="X149" s="448">
        <v>2</v>
      </c>
      <c r="Y149" s="449"/>
      <c r="Z149" s="450"/>
      <c r="AA149" s="448">
        <v>1</v>
      </c>
      <c r="AB149" s="449"/>
      <c r="AC149" s="450"/>
      <c r="AD149" s="448">
        <v>2</v>
      </c>
      <c r="AE149" s="449"/>
      <c r="AF149" s="450"/>
      <c r="AG149" s="448">
        <v>2</v>
      </c>
      <c r="AH149" s="449"/>
      <c r="AI149" s="450"/>
      <c r="AJ149" s="185">
        <f t="shared" si="49"/>
        <v>0.875</v>
      </c>
      <c r="AK149" s="185" t="str">
        <f t="shared" si="53"/>
        <v>Efectivo</v>
      </c>
      <c r="AL149" s="481">
        <f>AVERAGE(AJ149:AJ150)</f>
        <v>0.875</v>
      </c>
      <c r="AM149" s="481" t="str">
        <f>IF(AND(AL149&gt;=0%,AL149&lt;40%),"0% ",IF(AND(AL149&gt;=41%,AL149&lt;60%),"20%",IF(AND(AL149&gt;=61%,AL149&lt;80%),"40%",IF(AND(AL149&gt;=81%,AL149&lt;90%),"60%", IF(AND(AL149&gt;=91%,AL149&lt;=100%),"80","0%")))))</f>
        <v>60%</v>
      </c>
      <c r="AN149" s="481">
        <v>0</v>
      </c>
      <c r="AO149" s="481" t="str">
        <f>IF(AND(AN149&gt;=0%,AN149&lt;40%),"0% ",IF(AND(AN149&gt;=41%,AN149&lt;60%),"20%",IF(AND(AN149&gt;=61%,AN149&lt;80%),"40%",IF(AND(AN149&gt;=81%,AN149&lt;90%),"60%", IF(AND(AN149&gt;=91%,AN149&lt;=100%),"80","0%")))))</f>
        <v xml:space="preserve">0% </v>
      </c>
      <c r="AQ149" s="471">
        <f>M149-(M149*AL149)</f>
        <v>0.375</v>
      </c>
      <c r="AR149" s="470" t="str">
        <f>IF(AQ149=5,"Esperada",IF(AQ149=4,"Alta",IF(AQ149=3,"Media",IF(AQ149=2,"Baja",IF(AQ149=1,"Remota","Remota")))))</f>
        <v>Remota</v>
      </c>
      <c r="AS149" s="470">
        <f>O149-(O149*AO149)</f>
        <v>4</v>
      </c>
      <c r="AT149" s="451" t="str">
        <f>IF(AS149=5,"Significativo",IF(AS149=4,"Alto",IF(AS149=3,"Medio",IF(AS149=2,"Bajo",IF(AS149=1,"No Significativo","No Significativo")))))</f>
        <v>Alto</v>
      </c>
      <c r="AU149" s="451" t="str">
        <f>Q149</f>
        <v>Operacional</v>
      </c>
      <c r="AV149" s="452">
        <f>AQ149*AS149</f>
        <v>1.5</v>
      </c>
      <c r="AW149" s="451" t="str">
        <f>IF(AV149=1,"Bajo",IF(AV149=2,"Bajo",IF(AV149=3,"Bajo",IF(AV149=4,"Bajo",IF(AV149=5,"Medio",IF(AV149=6,"Medio",IF(AV149=8,"Medio",IF(AV149=9,"Medio",IF(AV149=10,"Medio",IF(AV149=12,"Medio",IF(AV149=15,"Alto",IF(AV149=16,"Alto",IF(AV149=20,"Alto",IF(AV149=25,"Alto","Bajo"))))))))))))))</f>
        <v>Bajo</v>
      </c>
      <c r="AX149" s="453" t="str">
        <f>IF(AV149=1," Aceptar el riesgo. No determinar acciones.",IF(AV149=2," Aceptar el riesgo. No determinar acciones.",IF(AV149=3," Aceptar el riesgo. No determinar acciones.",IF(AV149=4," Aceptar el riesgo. No determinar acciones.",IF(AV149=5," Evaluar a juicio de experto la nececidad de deterrminar acciones para prevenir su ocurrencia",IF(AV149=6," Evaluar a juicio de experto la nececidad de deterrminar acciones para prevenir su ocurrencia",IF(AV149=8," Evaluar a juicio de experto la nececidad de deterrminar acciones para prevenir su ocurrencia",IF(AV149=9," Evaluar a juicio de experto la nececidad de deterrminar acciones para prevenir su ocurrencia",IF(AV149=10," Evaluar a juicio de experto la nececidad de deterrminar acciones para prevenir su ocurrencia",IF(AV149=12," Evaluar a juicio de experto la nececidad de deterrminar acciones para prevenir su ocurrencia",IF(AV149=15," Deterrminar acciones para prevenir su ocurrencia, compartirla o eliminarla.",IF(AV149=16," Deterrminar acciones para prevenir su ocurrencia, compartirla o eliminarla.",IF(AV149=20," Deterrminar acciones para prevenir su ocurrencia, compartirla o eliminarla.",IF(AV149=25," Deterrminar acciones para prevenir su ocurrencia, compartirla o eliminarla."," Aceptar el riesgo. No determinar acciones."))))))))))))))</f>
        <v xml:space="preserve"> Aceptar el riesgo. No determinar acciones.</v>
      </c>
      <c r="AZ149" s="495"/>
      <c r="BA149" s="458"/>
      <c r="BB149" s="458"/>
    </row>
    <row r="150" spans="2:54" ht="34.5" customHeight="1">
      <c r="B150" s="477"/>
      <c r="C150" s="461"/>
      <c r="D150" s="460"/>
      <c r="E150" s="483"/>
      <c r="F150" s="460"/>
      <c r="G150" s="460"/>
      <c r="H150" s="460"/>
      <c r="I150" s="460"/>
      <c r="J150" s="108" t="s">
        <v>431</v>
      </c>
      <c r="K150" s="108" t="s">
        <v>428</v>
      </c>
      <c r="M150" s="462"/>
      <c r="N150" s="462"/>
      <c r="O150" s="462"/>
      <c r="P150" s="462"/>
      <c r="Q150" s="462"/>
      <c r="R150" s="462"/>
      <c r="S150" s="463"/>
      <c r="U150" s="184" t="str">
        <f t="shared" si="54"/>
        <v>Aplicación del procedimiento planeamiento de Proyectos de Inversión</v>
      </c>
      <c r="V150" s="312" t="s">
        <v>120</v>
      </c>
      <c r="W150" s="182" t="s">
        <v>124</v>
      </c>
      <c r="X150" s="448">
        <v>2</v>
      </c>
      <c r="Y150" s="449"/>
      <c r="Z150" s="450"/>
      <c r="AA150" s="448">
        <v>1</v>
      </c>
      <c r="AB150" s="449"/>
      <c r="AC150" s="450"/>
      <c r="AD150" s="448">
        <v>2</v>
      </c>
      <c r="AE150" s="449"/>
      <c r="AF150" s="450"/>
      <c r="AG150" s="448">
        <v>2</v>
      </c>
      <c r="AH150" s="449"/>
      <c r="AI150" s="450"/>
      <c r="AJ150" s="185">
        <f t="shared" si="49"/>
        <v>0.875</v>
      </c>
      <c r="AK150" s="185" t="str">
        <f t="shared" si="53"/>
        <v>Efectivo</v>
      </c>
      <c r="AL150" s="481"/>
      <c r="AM150" s="481"/>
      <c r="AN150" s="481"/>
      <c r="AO150" s="481"/>
      <c r="AQ150" s="471"/>
      <c r="AR150" s="470"/>
      <c r="AS150" s="470"/>
      <c r="AT150" s="451"/>
      <c r="AU150" s="451"/>
      <c r="AV150" s="452"/>
      <c r="AW150" s="451"/>
      <c r="AX150" s="453"/>
      <c r="AZ150" s="496"/>
      <c r="BA150" s="459"/>
      <c r="BB150" s="459"/>
    </row>
    <row r="151" spans="2:54" ht="34.5" customHeight="1">
      <c r="B151" s="477" t="s">
        <v>448</v>
      </c>
      <c r="C151" s="495" t="s">
        <v>483</v>
      </c>
      <c r="D151" s="460" t="s">
        <v>119</v>
      </c>
      <c r="E151" s="483"/>
      <c r="F151" s="460" t="s">
        <v>119</v>
      </c>
      <c r="G151" s="460"/>
      <c r="H151" s="460"/>
      <c r="I151" s="460"/>
      <c r="J151" s="186" t="s">
        <v>432</v>
      </c>
      <c r="K151" s="184" t="s">
        <v>434</v>
      </c>
      <c r="M151" s="462">
        <v>5</v>
      </c>
      <c r="N151" s="462" t="str">
        <f>IF(M151=5,"Esperada",IF(M151=4,"Alta",IF(M151=3,"Media",IF(M151=2,"Baja",IF(M151=1,"Remota","0")))))</f>
        <v>Esperada</v>
      </c>
      <c r="O151" s="462">
        <v>5</v>
      </c>
      <c r="P151" s="462" t="str">
        <f>IF(O151=5,"Significativo",IF(O151=4,"Alto",IF(O151=3,"Medio",IF(O151=2,"Bajo",IF(O151=1,"No Significativo","0")))))</f>
        <v>Significativo</v>
      </c>
      <c r="Q151" s="462" t="s">
        <v>92</v>
      </c>
      <c r="R151" s="462">
        <f>O151*M151</f>
        <v>25</v>
      </c>
      <c r="S151" s="463" t="str">
        <f>IF(R151=1,"Bajo",IF(R151=2,"Bajo",IF(R151=3,"Bajo",IF(R151=4,"Bajo",IF(R151=5,"Medio",IF(R151=6,"Medio",IF(R151=8,"Medio",IF(R151=9,"Medio",IF(R151=10,"Medio",IF(R151=12,"Medio",IF(R151=15,"Alto",IF(R151=16,"Alto",IF(R151=20,"Alto",IF(R151=25,"Alto","0"))))))))))))))</f>
        <v>Alto</v>
      </c>
      <c r="U151" s="184" t="str">
        <f t="shared" si="54"/>
        <v>Inspecciones mensuales, mantenimientos preventivos a equipos de subestación</v>
      </c>
      <c r="V151" s="312" t="s">
        <v>109</v>
      </c>
      <c r="W151" s="182" t="s">
        <v>123</v>
      </c>
      <c r="X151" s="448">
        <v>2</v>
      </c>
      <c r="Y151" s="449"/>
      <c r="Z151" s="450"/>
      <c r="AA151" s="448">
        <v>1</v>
      </c>
      <c r="AB151" s="449"/>
      <c r="AC151" s="450"/>
      <c r="AD151" s="448">
        <v>2</v>
      </c>
      <c r="AE151" s="449"/>
      <c r="AF151" s="450"/>
      <c r="AG151" s="448">
        <v>2</v>
      </c>
      <c r="AH151" s="449"/>
      <c r="AI151" s="450"/>
      <c r="AJ151" s="185">
        <f t="shared" si="49"/>
        <v>0.875</v>
      </c>
      <c r="AK151" s="185" t="str">
        <f t="shared" si="53"/>
        <v>Efectivo</v>
      </c>
      <c r="AL151" s="481">
        <f>AVERAGE(AJ151:AJ153)</f>
        <v>0.875</v>
      </c>
      <c r="AM151" s="481" t="str">
        <f>IF(AND(AL151&gt;=0%,AL151&lt;40%),"0% ",IF(AND(AL151&gt;=41%,AL151&lt;60%),"20%",IF(AND(AL151&gt;=61%,AL151&lt;80%),"40%",IF(AND(AL151&gt;=81%,AL151&lt;90%),"60%", IF(AND(AL151&gt;=91%,AL151&lt;=100%),"80","0%")))))</f>
        <v>60%</v>
      </c>
      <c r="AN151" s="481">
        <f>AVERAGE(AJ151:AJ153)</f>
        <v>0.875</v>
      </c>
      <c r="AO151" s="481" t="str">
        <f>IF(AND(AN151&gt;=0%,AN151&lt;40%),"0% ",IF(AND(AN151&gt;=41%,AN151&lt;60%),"20%",IF(AND(AN151&gt;=61%,AN151&lt;80%),"40%",IF(AND(AN151&gt;=81%,AN151&lt;90%),"60%", IF(AND(AN151&gt;=91%,AN151&lt;=100%),"80","0%")))))</f>
        <v>60%</v>
      </c>
      <c r="AQ151" s="471">
        <f>M151-(M151*AL151)</f>
        <v>0.625</v>
      </c>
      <c r="AR151" s="470" t="str">
        <f>IF(AQ151=5,"Esperada",IF(AQ151=4,"Alta",IF(AQ151=3,"Media",IF(AQ151=2,"Baja",IF(AQ151=1,"Remota","Remota")))))</f>
        <v>Remota</v>
      </c>
      <c r="AS151" s="471">
        <f>O151-(O151*AO151)</f>
        <v>2</v>
      </c>
      <c r="AT151" s="451" t="str">
        <f>IF(AS151=5,"Significativo",IF(AS151=4,"Alto",IF(AS151=3,"Medio",IF(AS151=2,"Bajo",IF(AS151=1,"No Significativo","No Significativo")))))</f>
        <v>Bajo</v>
      </c>
      <c r="AU151" s="451" t="str">
        <f>Q151</f>
        <v>Operacional</v>
      </c>
      <c r="AV151" s="452">
        <f>AQ151*AS151</f>
        <v>1.25</v>
      </c>
      <c r="AW151" s="451" t="str">
        <f>IF(AV151=1,"Bajo",IF(AV151=2,"Bajo",IF(AV151=3,"Bajo",IF(AV151=4,"Bajo",IF(AV151=5,"Medio",IF(AV151=6,"Medio",IF(AV151=8,"Medio",IF(AV151=9,"Medio",IF(AV151=10,"Medio",IF(AV151=12,"Medio",IF(AV151=15,"Alto",IF(AV151=16,"Alto",IF(AV151=20,"Alto",IF(AV151=25,"Alto","Bajo"))))))))))))))</f>
        <v>Bajo</v>
      </c>
      <c r="AX151" s="489" t="str">
        <f>IF(AV151=1," Aceptar el riesgo. No determinar acciones.",IF(AV151=2," Aceptar el riesgo. No determinar acciones.",IF(AV151=3," Aceptar el riesgo. No determinar acciones.",IF(AV151=4," Aceptar el riesgo. No determinar acciones.",IF(AV151=5," Evaluar a juicio de experto la nececidad de deterrminar acciones para prevenir su ocurrencia",IF(AV151=6," Evaluar a juicio de experto la nececidad de deterrminar acciones para prevenir su ocurrencia",IF(AV151=8," Evaluar a juicio de experto la nececidad de deterrminar acciones para prevenir su ocurrencia",IF(AV151=9," Evaluar a juicio de experto la nececidad de deterrminar acciones para prevenir su ocurrencia",IF(AV151=10," Evaluar a juicio de experto la nececidad de deterrminar acciones para prevenir su ocurrencia",IF(AV151=12," Evaluar a juicio de experto la nececidad de deterrminar acciones para prevenir su ocurrencia",IF(AV151=15," Deterrminar acciones para prevenir su ocurrencia, compartirla o eliminarla.",IF(AV151=16," Deterrminar acciones para prevenir su ocurrencia, compartirla o eliminarla.",IF(AV151=20," Deterrminar acciones para prevenir su ocurrencia, compartirla o eliminarla.",IF(AV151=25," Deterrminar acciones para prevenir su ocurrencia, compartirla o eliminarla."," Aceptar el riesgo. No determinar acciones."))))))))))))))</f>
        <v xml:space="preserve"> Aceptar el riesgo. No determinar acciones.</v>
      </c>
      <c r="AZ151" s="108" t="s">
        <v>439</v>
      </c>
      <c r="BA151" s="458" t="s">
        <v>123</v>
      </c>
      <c r="BB151" s="493" t="s">
        <v>1129</v>
      </c>
    </row>
    <row r="152" spans="2:54" ht="34.5" customHeight="1">
      <c r="B152" s="477"/>
      <c r="C152" s="499"/>
      <c r="D152" s="460"/>
      <c r="E152" s="483"/>
      <c r="F152" s="460"/>
      <c r="G152" s="460"/>
      <c r="H152" s="460"/>
      <c r="I152" s="460"/>
      <c r="J152" s="186" t="s">
        <v>433</v>
      </c>
      <c r="K152" s="184" t="s">
        <v>436</v>
      </c>
      <c r="M152" s="462"/>
      <c r="N152" s="462"/>
      <c r="O152" s="462"/>
      <c r="P152" s="462"/>
      <c r="Q152" s="462"/>
      <c r="R152" s="462"/>
      <c r="S152" s="463"/>
      <c r="U152" s="184" t="str">
        <f t="shared" si="54"/>
        <v>Mantenimientos preventivos  programados y reposición de infraestructura en líneas de transmisión y redes de distribución</v>
      </c>
      <c r="V152" s="312" t="s">
        <v>109</v>
      </c>
      <c r="W152" s="182" t="s">
        <v>134</v>
      </c>
      <c r="X152" s="448">
        <v>2</v>
      </c>
      <c r="Y152" s="449"/>
      <c r="Z152" s="450"/>
      <c r="AA152" s="448">
        <v>1</v>
      </c>
      <c r="AB152" s="449"/>
      <c r="AC152" s="450"/>
      <c r="AD152" s="448">
        <v>2</v>
      </c>
      <c r="AE152" s="449"/>
      <c r="AF152" s="450"/>
      <c r="AG152" s="448">
        <v>2</v>
      </c>
      <c r="AH152" s="449"/>
      <c r="AI152" s="450"/>
      <c r="AJ152" s="185">
        <f t="shared" si="49"/>
        <v>0.875</v>
      </c>
      <c r="AK152" s="185" t="str">
        <f t="shared" si="53"/>
        <v>Efectivo</v>
      </c>
      <c r="AL152" s="481"/>
      <c r="AM152" s="481"/>
      <c r="AN152" s="481"/>
      <c r="AO152" s="481"/>
      <c r="AQ152" s="471"/>
      <c r="AR152" s="470"/>
      <c r="AS152" s="471"/>
      <c r="AT152" s="451"/>
      <c r="AU152" s="451"/>
      <c r="AV152" s="452"/>
      <c r="AW152" s="451"/>
      <c r="AX152" s="490"/>
      <c r="AZ152" s="108" t="s">
        <v>438</v>
      </c>
      <c r="BA152" s="492"/>
      <c r="BB152" s="492"/>
    </row>
    <row r="153" spans="2:54" ht="34.5" customHeight="1">
      <c r="B153" s="477"/>
      <c r="C153" s="496"/>
      <c r="D153" s="460"/>
      <c r="E153" s="483"/>
      <c r="F153" s="460"/>
      <c r="G153" s="460"/>
      <c r="H153" s="460"/>
      <c r="I153" s="460"/>
      <c r="J153" s="184" t="s">
        <v>437</v>
      </c>
      <c r="K153" s="184" t="s">
        <v>435</v>
      </c>
      <c r="M153" s="462"/>
      <c r="N153" s="462"/>
      <c r="O153" s="462"/>
      <c r="P153" s="462"/>
      <c r="Q153" s="462"/>
      <c r="R153" s="462"/>
      <c r="S153" s="463"/>
      <c r="U153" s="184" t="str">
        <f t="shared" si="54"/>
        <v xml:space="preserve">Contratación de podas y rocería </v>
      </c>
      <c r="V153" s="312" t="s">
        <v>109</v>
      </c>
      <c r="W153" s="182" t="s">
        <v>123</v>
      </c>
      <c r="X153" s="448">
        <v>2</v>
      </c>
      <c r="Y153" s="449"/>
      <c r="Z153" s="450"/>
      <c r="AA153" s="448">
        <v>1</v>
      </c>
      <c r="AB153" s="449"/>
      <c r="AC153" s="450"/>
      <c r="AD153" s="448">
        <v>2</v>
      </c>
      <c r="AE153" s="449"/>
      <c r="AF153" s="450"/>
      <c r="AG153" s="448">
        <v>2</v>
      </c>
      <c r="AH153" s="449"/>
      <c r="AI153" s="450"/>
      <c r="AJ153" s="185">
        <f t="shared" si="49"/>
        <v>0.875</v>
      </c>
      <c r="AK153" s="185" t="str">
        <f t="shared" si="53"/>
        <v>Efectivo</v>
      </c>
      <c r="AL153" s="481"/>
      <c r="AM153" s="481"/>
      <c r="AN153" s="481"/>
      <c r="AO153" s="481"/>
      <c r="AQ153" s="471"/>
      <c r="AR153" s="470"/>
      <c r="AS153" s="471"/>
      <c r="AT153" s="451"/>
      <c r="AU153" s="451"/>
      <c r="AV153" s="452"/>
      <c r="AW153" s="451"/>
      <c r="AX153" s="491"/>
      <c r="AZ153" s="108" t="s">
        <v>440</v>
      </c>
      <c r="BA153" s="459"/>
      <c r="BB153" s="459"/>
    </row>
    <row r="154" spans="2:54" ht="50.25" customHeight="1">
      <c r="B154" s="477"/>
      <c r="C154" s="461" t="s">
        <v>441</v>
      </c>
      <c r="D154" s="460" t="s">
        <v>119</v>
      </c>
      <c r="E154" s="483"/>
      <c r="F154" s="460"/>
      <c r="G154" s="460"/>
      <c r="H154" s="460"/>
      <c r="I154" s="460"/>
      <c r="J154" s="108" t="s">
        <v>442</v>
      </c>
      <c r="K154" s="184" t="s">
        <v>445</v>
      </c>
      <c r="M154" s="462">
        <v>3</v>
      </c>
      <c r="N154" s="462" t="str">
        <f>IF(M154=5,"Esperada",IF(M154=4,"Alta",IF(M154=3,"Media",IF(M154=2,"Baja",IF(M154=1,"Remota","0")))))</f>
        <v>Media</v>
      </c>
      <c r="O154" s="462">
        <v>3</v>
      </c>
      <c r="P154" s="462" t="str">
        <f>IF(O154=5,"Significativo",IF(O154=4,"Alto",IF(O154=3,"Medio",IF(O154=2,"Bajo",IF(O154=1,"No Significativo","0")))))</f>
        <v>Medio</v>
      </c>
      <c r="Q154" s="462" t="s">
        <v>92</v>
      </c>
      <c r="R154" s="462">
        <f>O154*M154</f>
        <v>9</v>
      </c>
      <c r="S154" s="463" t="str">
        <f>IF(R154=1,"Bajo",IF(R154=2,"Bajo",IF(R154=3,"Bajo",IF(R154=4,"Bajo",IF(R154=5,"Medio",IF(R154=6,"Medio",IF(R154=8,"Medio",IF(R154=9,"Medio",IF(R154=10,"Medio",IF(R154=12,"Medio",IF(R154=15,"Alto",IF(R154=16,"Alto",IF(R154=20,"Alto",IF(R154=25,"Alto","0"))))))))))))))</f>
        <v>Medio</v>
      </c>
      <c r="U154" s="184" t="str">
        <f t="shared" si="54"/>
        <v>Comunicación entre subestaciones y operarios del sistema por vías telefónicas y equipos de radiofrecuencia base, móvil y portátil.</v>
      </c>
      <c r="V154" s="312" t="s">
        <v>120</v>
      </c>
      <c r="W154" s="182" t="s">
        <v>123</v>
      </c>
      <c r="X154" s="448">
        <v>2</v>
      </c>
      <c r="Y154" s="449"/>
      <c r="Z154" s="450"/>
      <c r="AA154" s="448">
        <v>1</v>
      </c>
      <c r="AB154" s="449"/>
      <c r="AC154" s="450"/>
      <c r="AD154" s="448">
        <v>2</v>
      </c>
      <c r="AE154" s="449"/>
      <c r="AF154" s="450"/>
      <c r="AG154" s="448">
        <v>2</v>
      </c>
      <c r="AH154" s="449"/>
      <c r="AI154" s="450"/>
      <c r="AJ154" s="185">
        <f t="shared" si="49"/>
        <v>0.875</v>
      </c>
      <c r="AK154" s="185" t="str">
        <f t="shared" si="53"/>
        <v>Efectivo</v>
      </c>
      <c r="AL154" s="481">
        <f>AVERAGE(AJ154:AJ156)</f>
        <v>0.875</v>
      </c>
      <c r="AM154" s="481" t="str">
        <f>IF(AND(AL154&gt;=0%,AL154&lt;40%),"0% ",IF(AND(AL154&gt;=41%,AL154&lt;60%),"20%",IF(AND(AL154&gt;=61%,AL154&lt;80%),"40%",IF(AND(AL154&gt;=81%,AL154&lt;90%),"60%", IF(AND(AL154&gt;=91%,AL154&lt;=100%),"80","0%")))))</f>
        <v>60%</v>
      </c>
      <c r="AN154" s="481">
        <f>AVERAGE(AJ154:AJ156)</f>
        <v>0.875</v>
      </c>
      <c r="AO154" s="481" t="str">
        <f>IF(AND(AN154&gt;=0%,AN154&lt;40%),"0% ",IF(AND(AN154&gt;=41%,AN154&lt;60%),"20%",IF(AND(AN154&gt;=61%,AN154&lt;80%),"40%",IF(AND(AN154&gt;=81%,AN154&lt;90%),"60%", IF(AND(AN154&gt;=91%,AN154&lt;=100%),"80","0%")))))</f>
        <v>60%</v>
      </c>
      <c r="AQ154" s="471">
        <f>M154-(M154*AL154)</f>
        <v>0.375</v>
      </c>
      <c r="AR154" s="470" t="str">
        <f>IF(AQ154=5,"Esperada",IF(AQ154=4,"Alta",IF(AQ154=3,"Media",IF(AQ154=2,"Baja",IF(AQ154=1,"Remota","Remota")))))</f>
        <v>Remota</v>
      </c>
      <c r="AS154" s="471">
        <f>O154-(O154*AO154)</f>
        <v>1.2000000000000002</v>
      </c>
      <c r="AT154" s="451" t="str">
        <f>IF(AS154=5,"Significativo",IF(AS154=4,"Alto",IF(AS154=3,"Medio",IF(AS154=2,"Bajo",IF(AS154=1,"No Significativo","No Significativo")))))</f>
        <v>No Significativo</v>
      </c>
      <c r="AU154" s="451" t="str">
        <f>Q154</f>
        <v>Operacional</v>
      </c>
      <c r="AV154" s="452">
        <f>AQ154*AS154</f>
        <v>0.45000000000000007</v>
      </c>
      <c r="AW154" s="451" t="str">
        <f>IF(AV154=1,"Bajo",IF(AV154=2,"Bajo",IF(AV154=3,"Bajo",IF(AV154=4,"Bajo",IF(AV154=5,"Medio",IF(AV154=6,"Medio",IF(AV154=8,"Medio",IF(AV154=9,"Medio",IF(AV154=10,"Medio",IF(AV154=12,"Medio",IF(AV154=15,"Alto",IF(AV154=16,"Alto",IF(AV154=20,"Alto",IF(AV154=25,"Alto","Bajo"))))))))))))))</f>
        <v>Bajo</v>
      </c>
      <c r="AX154" s="489" t="str">
        <f>IF(AV154=1," Aceptar el riesgo. No determinar acciones.",IF(AV154=2," Aceptar el riesgo. No determinar acciones.",IF(AV154=3," Aceptar el riesgo. No determinar acciones.",IF(AV154=4," Aceptar el riesgo. No determinar acciones.",IF(AV154=5," Evaluar a juicio de experto la nececidad de deterrminar acciones para prevenir su ocurrencia",IF(AV154=6," Evaluar a juicio de experto la nececidad de deterrminar acciones para prevenir su ocurrencia",IF(AV154=8," Evaluar a juicio de experto la nececidad de deterrminar acciones para prevenir su ocurrencia",IF(AV154=9," Evaluar a juicio de experto la nececidad de deterrminar acciones para prevenir su ocurrencia",IF(AV154=10," Evaluar a juicio de experto la nececidad de deterrminar acciones para prevenir su ocurrencia",IF(AV154=12," Evaluar a juicio de experto la nececidad de deterrminar acciones para prevenir su ocurrencia",IF(AV154=15," Deterrminar acciones para prevenir su ocurrencia, compartirla o eliminarla.",IF(AV154=16," Deterrminar acciones para prevenir su ocurrencia, compartirla o eliminarla.",IF(AV154=20," Deterrminar acciones para prevenir su ocurrencia, compartirla o eliminarla.",IF(AV154=25," Deterrminar acciones para prevenir su ocurrencia, compartirla o eliminarla."," Aceptar el riesgo. No determinar acciones."))))))))))))))</f>
        <v xml:space="preserve"> Aceptar el riesgo. No determinar acciones.</v>
      </c>
      <c r="AZ154" s="454"/>
      <c r="BA154" s="456"/>
      <c r="BB154" s="458"/>
    </row>
    <row r="155" spans="2:54" ht="34.5" customHeight="1">
      <c r="B155" s="477"/>
      <c r="C155" s="461"/>
      <c r="D155" s="460"/>
      <c r="E155" s="483"/>
      <c r="F155" s="460"/>
      <c r="G155" s="460"/>
      <c r="H155" s="460"/>
      <c r="I155" s="460"/>
      <c r="J155" s="108" t="s">
        <v>443</v>
      </c>
      <c r="K155" s="184" t="s">
        <v>447</v>
      </c>
      <c r="M155" s="462"/>
      <c r="N155" s="462"/>
      <c r="O155" s="462"/>
      <c r="P155" s="462"/>
      <c r="Q155" s="462"/>
      <c r="R155" s="462"/>
      <c r="S155" s="463"/>
      <c r="U155" s="184" t="str">
        <f t="shared" si="54"/>
        <v>Inspecciones periódicas a equipos de comunicaciones en subestaciones.</v>
      </c>
      <c r="V155" s="312" t="s">
        <v>120</v>
      </c>
      <c r="W155" s="182" t="s">
        <v>123</v>
      </c>
      <c r="X155" s="448">
        <v>2</v>
      </c>
      <c r="Y155" s="449"/>
      <c r="Z155" s="450"/>
      <c r="AA155" s="448">
        <v>1</v>
      </c>
      <c r="AB155" s="449"/>
      <c r="AC155" s="450"/>
      <c r="AD155" s="448">
        <v>2</v>
      </c>
      <c r="AE155" s="449"/>
      <c r="AF155" s="450"/>
      <c r="AG155" s="448">
        <v>2</v>
      </c>
      <c r="AH155" s="449"/>
      <c r="AI155" s="450"/>
      <c r="AJ155" s="185">
        <f t="shared" si="49"/>
        <v>0.875</v>
      </c>
      <c r="AK155" s="185" t="str">
        <f t="shared" si="53"/>
        <v>Efectivo</v>
      </c>
      <c r="AL155" s="481"/>
      <c r="AM155" s="481"/>
      <c r="AN155" s="481"/>
      <c r="AO155" s="481"/>
      <c r="AQ155" s="471"/>
      <c r="AR155" s="470"/>
      <c r="AS155" s="471"/>
      <c r="AT155" s="451"/>
      <c r="AU155" s="451"/>
      <c r="AV155" s="452"/>
      <c r="AW155" s="451"/>
      <c r="AX155" s="490"/>
      <c r="AZ155" s="464"/>
      <c r="BA155" s="494"/>
      <c r="BB155" s="492"/>
    </row>
    <row r="156" spans="2:54" ht="47.25" customHeight="1">
      <c r="B156" s="477"/>
      <c r="C156" s="461"/>
      <c r="D156" s="460"/>
      <c r="E156" s="483"/>
      <c r="F156" s="460"/>
      <c r="G156" s="460"/>
      <c r="H156" s="460"/>
      <c r="I156" s="460"/>
      <c r="J156" s="108" t="s">
        <v>444</v>
      </c>
      <c r="K156" s="184" t="s">
        <v>446</v>
      </c>
      <c r="M156" s="462"/>
      <c r="N156" s="462"/>
      <c r="O156" s="462"/>
      <c r="P156" s="462"/>
      <c r="Q156" s="462"/>
      <c r="R156" s="462"/>
      <c r="S156" s="463"/>
      <c r="U156" s="184" t="str">
        <f>+K156</f>
        <v>Sistema redundante de comunicación por onda portadora (equipos en cada subestación) e implementación y desarrollo de comunicación por fibra optima.</v>
      </c>
      <c r="V156" s="312" t="s">
        <v>120</v>
      </c>
      <c r="W156" s="182" t="s">
        <v>123</v>
      </c>
      <c r="X156" s="448">
        <v>2</v>
      </c>
      <c r="Y156" s="449"/>
      <c r="Z156" s="450"/>
      <c r="AA156" s="448">
        <v>1</v>
      </c>
      <c r="AB156" s="449"/>
      <c r="AC156" s="450"/>
      <c r="AD156" s="448">
        <v>2</v>
      </c>
      <c r="AE156" s="449"/>
      <c r="AF156" s="450"/>
      <c r="AG156" s="448">
        <v>2</v>
      </c>
      <c r="AH156" s="449"/>
      <c r="AI156" s="450"/>
      <c r="AJ156" s="185">
        <f t="shared" si="49"/>
        <v>0.875</v>
      </c>
      <c r="AK156" s="185" t="str">
        <f t="shared" si="53"/>
        <v>Efectivo</v>
      </c>
      <c r="AL156" s="481"/>
      <c r="AM156" s="481"/>
      <c r="AN156" s="481"/>
      <c r="AO156" s="481"/>
      <c r="AQ156" s="471"/>
      <c r="AR156" s="470"/>
      <c r="AS156" s="471"/>
      <c r="AT156" s="451"/>
      <c r="AU156" s="451"/>
      <c r="AV156" s="452"/>
      <c r="AW156" s="451"/>
      <c r="AX156" s="491"/>
      <c r="AZ156" s="455"/>
      <c r="BA156" s="457"/>
      <c r="BB156" s="459"/>
    </row>
    <row r="157" spans="2:54" ht="34.5" customHeight="1">
      <c r="B157" s="477"/>
      <c r="C157" s="495" t="s">
        <v>449</v>
      </c>
      <c r="D157" s="460" t="s">
        <v>119</v>
      </c>
      <c r="E157" s="483"/>
      <c r="F157" s="460"/>
      <c r="G157" s="460"/>
      <c r="H157" s="460"/>
      <c r="I157" s="460"/>
      <c r="J157" s="198" t="s">
        <v>450</v>
      </c>
      <c r="K157" s="198" t="s">
        <v>457</v>
      </c>
      <c r="M157" s="462">
        <v>4</v>
      </c>
      <c r="N157" s="462" t="str">
        <f>IF(M157=5,"Esperada",IF(M157=4,"Alta",IF(M157=3,"Media",IF(M157=2,"Baja",IF(M157=1,"Remota","0")))))</f>
        <v>Alta</v>
      </c>
      <c r="O157" s="462">
        <v>5</v>
      </c>
      <c r="P157" s="462" t="str">
        <f>IF(O157=5,"Significativo",IF(O157=4,"Alto",IF(O157=3,"Medio",IF(O157=2,"Bajo",IF(O157=1,"No Significativo","0")))))</f>
        <v>Significativo</v>
      </c>
      <c r="Q157" s="462" t="s">
        <v>92</v>
      </c>
      <c r="R157" s="462">
        <f>O157*M157</f>
        <v>20</v>
      </c>
      <c r="S157" s="463" t="str">
        <f>IF(R157=1,"Bajo",IF(R157=2,"Bajo",IF(R157=3,"Bajo",IF(R157=4,"Bajo",IF(R157=5,"Medio",IF(R157=6,"Medio",IF(R157=8,"Medio",IF(R157=9,"Medio",IF(R157=10,"Medio",IF(R157=12,"Medio",IF(R157=15,"Alto",IF(R157=16,"Alto",IF(R157=20,"Alto",IF(R157=25,"Alto","0"))))))))))))))</f>
        <v>Alto</v>
      </c>
      <c r="U157" s="198" t="str">
        <f t="shared" si="54"/>
        <v>Revisiones y mantenimiento periodico de los equipos de comunicación.</v>
      </c>
      <c r="V157" s="312" t="s">
        <v>109</v>
      </c>
      <c r="W157" s="195" t="s">
        <v>123</v>
      </c>
      <c r="X157" s="448">
        <v>0</v>
      </c>
      <c r="Y157" s="449"/>
      <c r="Z157" s="450"/>
      <c r="AA157" s="448">
        <v>1</v>
      </c>
      <c r="AB157" s="449"/>
      <c r="AC157" s="450"/>
      <c r="AD157" s="448">
        <v>2</v>
      </c>
      <c r="AE157" s="449"/>
      <c r="AF157" s="450"/>
      <c r="AG157" s="448">
        <v>1</v>
      </c>
      <c r="AH157" s="449"/>
      <c r="AI157" s="450"/>
      <c r="AJ157" s="189">
        <f t="shared" si="49"/>
        <v>0.5</v>
      </c>
      <c r="AK157" s="189" t="str">
        <f t="shared" ref="AK157:AK167" si="55">IF(AND(AJ157&gt;=0%,AJ157&lt;40%),"No Efectivo",IF(AND(AJ157&gt;=41%,AJ157&lt;60%),"Poco Efectivo",IF(AND(AJ157&gt;=61%,AJ157&lt;80%),"Medianamente Efectivo",IF(AND(AJ157&gt;=81%,AJ157&lt;90%),"Efectivo", IF(AND(AJ157&gt;=91%,AJ157&lt;=100%),"Altamente Efectivo")))))</f>
        <v>Poco Efectivo</v>
      </c>
      <c r="AL157" s="481">
        <f>AVERAGE(AJ157:AJ160)</f>
        <v>0.65625</v>
      </c>
      <c r="AM157" s="481" t="str">
        <f>IF(AND(AL157&gt;=0%,AL157&lt;40%),"0% ",IF(AND(AL157&gt;=41%,AL157&lt;60%),"20%",IF(AND(AL157&gt;=61%,AL157&lt;80%),"40%",IF(AND(AL157&gt;=81%,AL157&lt;90%),"60%", IF(AND(AL157&gt;=91%,AL157&lt;=100%),"80","0%")))))</f>
        <v>40%</v>
      </c>
      <c r="AN157" s="481">
        <f>AVERAGE(AJ157:AJ160)</f>
        <v>0.65625</v>
      </c>
      <c r="AO157" s="481" t="str">
        <f>IF(AND(AN157&gt;=0%,AN157&lt;40%),"0% ",IF(AND(AN157&gt;=41%,AN157&lt;60%),"20%",IF(AND(AN157&gt;=61%,AN157&lt;80%),"40%",IF(AND(AN157&gt;=81%,AN157&lt;90%),"60%", IF(AND(AN157&gt;=91%,AN157&lt;=100%),"80","0%")))))</f>
        <v>40%</v>
      </c>
      <c r="AQ157" s="471">
        <f>M157-(M157*AL157)</f>
        <v>1.375</v>
      </c>
      <c r="AR157" s="470" t="str">
        <f>IF(AQ157=5,"Esperada",IF(AQ157=4,"Alta",IF(AQ157=3,"Media",IF(AQ157=2,"Baja",IF(AQ157=1,"Remota","Remota")))))</f>
        <v>Remota</v>
      </c>
      <c r="AS157" s="471">
        <f>O157-(O157*AO157)</f>
        <v>3</v>
      </c>
      <c r="AT157" s="451" t="str">
        <f>IF(AS157=5,"Significativo",IF(AS157=4,"Alto",IF(AS157=3,"Medio",IF(AS157=2,"Bajo",IF(AS157=1,"No Significativo","No Significativo")))))</f>
        <v>Medio</v>
      </c>
      <c r="AU157" s="451" t="str">
        <f>Q157</f>
        <v>Operacional</v>
      </c>
      <c r="AV157" s="452">
        <f>AQ157*AS157</f>
        <v>4.125</v>
      </c>
      <c r="AW157" s="451" t="str">
        <f>IF(AV157=1,"Bajo",IF(AV157=2,"Bajo",IF(AV157=3,"Bajo",IF(AV157=4,"Bajo",IF(AV157=5,"Medio",IF(AV157=6,"Medio",IF(AV157=8,"Medio",IF(AV157=9,"Medio",IF(AV157=10,"Medio",IF(AV157=12,"Medio",IF(AV157=15,"Alto",IF(AV157=16,"Alto",IF(AV157=20,"Alto",IF(AV157=25,"Alto","Bajo"))))))))))))))</f>
        <v>Bajo</v>
      </c>
      <c r="AX157" s="489" t="str">
        <f>IF(AV157=1," Aceptar el riesgo. No determinar acciones.",IF(AV157=2," Aceptar el riesgo. No determinar acciones.",IF(AV157=3," Aceptar el riesgo. No determinar acciones.",IF(AV157=4," Aceptar el riesgo. No determinar acciones.",IF(AV157=5," Evaluar a juicio de experto la nececidad de deterrminar acciones para prevenir su ocurrencia",IF(AV157=6," Evaluar a juicio de experto la nececidad de deterrminar acciones para prevenir su ocurrencia",IF(AV157=8," Evaluar a juicio de experto la nececidad de deterrminar acciones para prevenir su ocurrencia",IF(AV157=9," Evaluar a juicio de experto la nececidad de deterrminar acciones para prevenir su ocurrencia",IF(AV157=10," Evaluar a juicio de experto la nececidad de deterrminar acciones para prevenir su ocurrencia",IF(AV157=12," Evaluar a juicio de experto la nececidad de deterrminar acciones para prevenir su ocurrencia",IF(AV157=15," Deterrminar acciones para prevenir su ocurrencia, compartirla o eliminarla.",IF(AV157=16," Deterrminar acciones para prevenir su ocurrencia, compartirla o eliminarla.",IF(AV157=20," Deterrminar acciones para prevenir su ocurrencia, compartirla o eliminarla.",IF(AV157=25," Deterrminar acciones para prevenir su ocurrencia, compartirla o eliminarla."," Aceptar el riesgo. No determinar acciones."))))))))))))))</f>
        <v xml:space="preserve"> Aceptar el riesgo. No determinar acciones.</v>
      </c>
      <c r="AZ157" s="198" t="s">
        <v>458</v>
      </c>
      <c r="BA157" s="200" t="s">
        <v>134</v>
      </c>
      <c r="BB157" s="205" t="s">
        <v>1129</v>
      </c>
    </row>
    <row r="158" spans="2:54" ht="34.5" customHeight="1">
      <c r="B158" s="477"/>
      <c r="C158" s="499"/>
      <c r="D158" s="460"/>
      <c r="E158" s="483"/>
      <c r="F158" s="460"/>
      <c r="G158" s="460"/>
      <c r="H158" s="460"/>
      <c r="I158" s="460"/>
      <c r="J158" s="198" t="s">
        <v>451</v>
      </c>
      <c r="K158" s="198" t="s">
        <v>453</v>
      </c>
      <c r="M158" s="462"/>
      <c r="N158" s="462"/>
      <c r="O158" s="462"/>
      <c r="P158" s="462"/>
      <c r="Q158" s="462"/>
      <c r="R158" s="462"/>
      <c r="S158" s="463"/>
      <c r="U158" s="198" t="str">
        <f t="shared" si="54"/>
        <v>Mantenimientos preventivos programados en forma escalonada a vehículos de mayor utilización.</v>
      </c>
      <c r="V158" s="312" t="s">
        <v>109</v>
      </c>
      <c r="W158" s="195" t="s">
        <v>123</v>
      </c>
      <c r="X158" s="448">
        <v>2</v>
      </c>
      <c r="Y158" s="449"/>
      <c r="Z158" s="450"/>
      <c r="AA158" s="448">
        <v>1</v>
      </c>
      <c r="AB158" s="449"/>
      <c r="AC158" s="450"/>
      <c r="AD158" s="448">
        <v>2</v>
      </c>
      <c r="AE158" s="449"/>
      <c r="AF158" s="450"/>
      <c r="AG158" s="448">
        <v>2</v>
      </c>
      <c r="AH158" s="449"/>
      <c r="AI158" s="450"/>
      <c r="AJ158" s="189">
        <f t="shared" si="49"/>
        <v>0.875</v>
      </c>
      <c r="AK158" s="189" t="str">
        <f t="shared" si="55"/>
        <v>Efectivo</v>
      </c>
      <c r="AL158" s="481"/>
      <c r="AM158" s="481"/>
      <c r="AN158" s="481"/>
      <c r="AO158" s="481"/>
      <c r="AQ158" s="471"/>
      <c r="AR158" s="470"/>
      <c r="AS158" s="471"/>
      <c r="AT158" s="451"/>
      <c r="AU158" s="451"/>
      <c r="AV158" s="452"/>
      <c r="AW158" s="451"/>
      <c r="AX158" s="490"/>
      <c r="AZ158" s="198" t="s">
        <v>459</v>
      </c>
      <c r="BA158" s="200" t="s">
        <v>123</v>
      </c>
      <c r="BB158" s="205" t="s">
        <v>1129</v>
      </c>
    </row>
    <row r="159" spans="2:54" ht="48.75" customHeight="1">
      <c r="B159" s="477"/>
      <c r="C159" s="499"/>
      <c r="D159" s="460"/>
      <c r="E159" s="483"/>
      <c r="F159" s="460"/>
      <c r="G159" s="460"/>
      <c r="H159" s="460"/>
      <c r="I159" s="460"/>
      <c r="J159" s="198" t="s">
        <v>454</v>
      </c>
      <c r="K159" s="198" t="s">
        <v>455</v>
      </c>
      <c r="M159" s="462"/>
      <c r="N159" s="462"/>
      <c r="O159" s="462"/>
      <c r="P159" s="462"/>
      <c r="Q159" s="462"/>
      <c r="R159" s="462"/>
      <c r="S159" s="463"/>
      <c r="U159" s="198" t="str">
        <f t="shared" si="54"/>
        <v>Monitoreo y seguimiento a los reportes del IDEAM, Utilización de elementos adecuados para el trabajo bajo condiciones climáticas adversas</v>
      </c>
      <c r="V159" s="312" t="s">
        <v>109</v>
      </c>
      <c r="W159" s="195" t="s">
        <v>123</v>
      </c>
      <c r="X159" s="448">
        <v>1</v>
      </c>
      <c r="Y159" s="449"/>
      <c r="Z159" s="450"/>
      <c r="AA159" s="448">
        <v>1</v>
      </c>
      <c r="AB159" s="449"/>
      <c r="AC159" s="450"/>
      <c r="AD159" s="448">
        <v>2</v>
      </c>
      <c r="AE159" s="449"/>
      <c r="AF159" s="450"/>
      <c r="AG159" s="448">
        <v>1</v>
      </c>
      <c r="AH159" s="449"/>
      <c r="AI159" s="450"/>
      <c r="AJ159" s="189">
        <f t="shared" si="49"/>
        <v>0.625</v>
      </c>
      <c r="AK159" s="189" t="str">
        <f t="shared" si="55"/>
        <v>Medianamente Efectivo</v>
      </c>
      <c r="AL159" s="481"/>
      <c r="AM159" s="481"/>
      <c r="AN159" s="481"/>
      <c r="AO159" s="481"/>
      <c r="AQ159" s="471"/>
      <c r="AR159" s="470"/>
      <c r="AS159" s="471"/>
      <c r="AT159" s="451"/>
      <c r="AU159" s="451"/>
      <c r="AV159" s="452"/>
      <c r="AW159" s="451"/>
      <c r="AX159" s="490"/>
      <c r="AZ159" s="198" t="s">
        <v>460</v>
      </c>
      <c r="BA159" s="200" t="s">
        <v>461</v>
      </c>
      <c r="BB159" s="205" t="s">
        <v>1129</v>
      </c>
    </row>
    <row r="160" spans="2:54" ht="42.75" customHeight="1">
      <c r="B160" s="477"/>
      <c r="C160" s="496"/>
      <c r="D160" s="460"/>
      <c r="E160" s="483"/>
      <c r="F160" s="460"/>
      <c r="G160" s="460"/>
      <c r="H160" s="460"/>
      <c r="I160" s="460"/>
      <c r="J160" s="198" t="s">
        <v>452</v>
      </c>
      <c r="K160" s="198" t="s">
        <v>456</v>
      </c>
      <c r="M160" s="462"/>
      <c r="N160" s="462"/>
      <c r="O160" s="462"/>
      <c r="P160" s="462"/>
      <c r="Q160" s="462"/>
      <c r="R160" s="462"/>
      <c r="S160" s="463"/>
      <c r="U160" s="198" t="str">
        <f t="shared" si="54"/>
        <v>Intervenciones en las zonas con acompamiento de la fuerza publica, monitoreo y seguimiento a los reportes de las autoridades de seguridad.</v>
      </c>
      <c r="V160" s="312" t="s">
        <v>109</v>
      </c>
      <c r="W160" s="195" t="s">
        <v>123</v>
      </c>
      <c r="X160" s="448">
        <v>1</v>
      </c>
      <c r="Y160" s="449"/>
      <c r="Z160" s="450"/>
      <c r="AA160" s="448">
        <v>1</v>
      </c>
      <c r="AB160" s="449"/>
      <c r="AC160" s="450"/>
      <c r="AD160" s="448">
        <v>2</v>
      </c>
      <c r="AE160" s="449"/>
      <c r="AF160" s="450"/>
      <c r="AG160" s="448">
        <v>1</v>
      </c>
      <c r="AH160" s="449"/>
      <c r="AI160" s="450"/>
      <c r="AJ160" s="189">
        <f t="shared" si="49"/>
        <v>0.625</v>
      </c>
      <c r="AK160" s="189" t="str">
        <f t="shared" si="55"/>
        <v>Medianamente Efectivo</v>
      </c>
      <c r="AL160" s="481"/>
      <c r="AM160" s="481"/>
      <c r="AN160" s="481"/>
      <c r="AO160" s="481"/>
      <c r="AQ160" s="471"/>
      <c r="AR160" s="470"/>
      <c r="AS160" s="471"/>
      <c r="AT160" s="451"/>
      <c r="AU160" s="451"/>
      <c r="AV160" s="452"/>
      <c r="AW160" s="451"/>
      <c r="AX160" s="491"/>
      <c r="AZ160" s="198" t="s">
        <v>200</v>
      </c>
      <c r="BA160" s="200" t="s">
        <v>134</v>
      </c>
      <c r="BB160" s="200" t="s">
        <v>202</v>
      </c>
    </row>
    <row r="161" spans="2:54" ht="45" customHeight="1">
      <c r="B161" s="477"/>
      <c r="C161" s="461" t="s">
        <v>462</v>
      </c>
      <c r="D161" s="460"/>
      <c r="E161" s="483" t="s">
        <v>119</v>
      </c>
      <c r="F161" s="460"/>
      <c r="G161" s="460"/>
      <c r="H161" s="460"/>
      <c r="I161" s="460"/>
      <c r="J161" s="198" t="s">
        <v>463</v>
      </c>
      <c r="K161" s="107" t="s">
        <v>455</v>
      </c>
      <c r="M161" s="462">
        <v>4</v>
      </c>
      <c r="N161" s="462" t="str">
        <f>IF(M161=5,"Esperada",IF(M161=4,"Alta",IF(M161=3,"Media",IF(M161=2,"Baja",IF(M161=1,"Remota","0")))))</f>
        <v>Alta</v>
      </c>
      <c r="O161" s="462">
        <v>4</v>
      </c>
      <c r="P161" s="462" t="str">
        <f>IF(O161=5,"Significativo",IF(O161=4,"Alto",IF(O161=3,"Medio",IF(O161=2,"Bajo",IF(O161=1,"No Significativo","0")))))</f>
        <v>Alto</v>
      </c>
      <c r="Q161" s="462" t="s">
        <v>46</v>
      </c>
      <c r="R161" s="462">
        <f>O161*M161</f>
        <v>16</v>
      </c>
      <c r="S161" s="463" t="str">
        <f>IF(R161=1,"Bajo",IF(R161=2,"Bajo",IF(R161=3,"Bajo",IF(R161=4,"Bajo",IF(R161=5,"Medio",IF(R161=6,"Medio",IF(R161=8,"Medio",IF(R161=9,"Medio",IF(R161=10,"Medio",IF(R161=12,"Medio",IF(R161=15,"Alto",IF(R161=16,"Alto",IF(R161=20,"Alto",IF(R161=25,"Alto","0"))))))))))))))</f>
        <v>Alto</v>
      </c>
      <c r="U161" s="198" t="str">
        <f t="shared" si="54"/>
        <v>Monitoreo y seguimiento a los reportes del IDEAM, Utilización de elementos adecuados para el trabajo bajo condiciones climáticas adversas</v>
      </c>
      <c r="V161" s="312" t="s">
        <v>109</v>
      </c>
      <c r="W161" s="195" t="s">
        <v>123</v>
      </c>
      <c r="X161" s="448">
        <v>1</v>
      </c>
      <c r="Y161" s="449"/>
      <c r="Z161" s="450"/>
      <c r="AA161" s="448">
        <v>1</v>
      </c>
      <c r="AB161" s="449"/>
      <c r="AC161" s="450"/>
      <c r="AD161" s="448">
        <v>2</v>
      </c>
      <c r="AE161" s="449"/>
      <c r="AF161" s="450"/>
      <c r="AG161" s="448">
        <v>1</v>
      </c>
      <c r="AH161" s="449"/>
      <c r="AI161" s="450"/>
      <c r="AJ161" s="189">
        <f t="shared" si="49"/>
        <v>0.625</v>
      </c>
      <c r="AK161" s="189" t="str">
        <f t="shared" si="55"/>
        <v>Medianamente Efectivo</v>
      </c>
      <c r="AL161" s="481">
        <f>AVERAGE(AJ161:AJ163)</f>
        <v>0.70833333333333337</v>
      </c>
      <c r="AM161" s="481" t="str">
        <f>IF(AND(AL161&gt;=0%,AL161&lt;40%),"0% ",IF(AND(AL161&gt;=41%,AL161&lt;60%),"20%",IF(AND(AL161&gt;=61%,AL161&lt;80%),"40%",IF(AND(AL161&gt;=81%,AL161&lt;90%),"60%", IF(AND(AL161&gt;=91%,AL161&lt;=100%),"80","0%")))))</f>
        <v>40%</v>
      </c>
      <c r="AN161" s="481">
        <f>AVERAGE(AJ161:AJ163)</f>
        <v>0.70833333333333337</v>
      </c>
      <c r="AO161" s="481" t="str">
        <f>IF(AND(AN161&gt;=0%,AN161&lt;40%),"0% ",IF(AND(AN161&gt;=41%,AN161&lt;60%),"20%",IF(AND(AN161&gt;=61%,AN161&lt;80%),"40%",IF(AND(AN161&gt;=81%,AN161&lt;90%),"60%", IF(AND(AN161&gt;=91%,AN161&lt;=100%),"80","0%")))))</f>
        <v>40%</v>
      </c>
      <c r="AQ161" s="471">
        <f>M161-(M161*AL161)</f>
        <v>1.1666666666666665</v>
      </c>
      <c r="AR161" s="470" t="str">
        <f>IF(AQ161=5,"Esperada",IF(AQ161=4,"Alta",IF(AQ161=3,"Media",IF(AQ161=2,"Baja",IF(AQ161=1,"Remota","Remota")))))</f>
        <v>Remota</v>
      </c>
      <c r="AS161" s="471">
        <f>O161-(O161*AO161)</f>
        <v>2.4</v>
      </c>
      <c r="AT161" s="451" t="str">
        <f>IF(AS161=5,"Significativo",IF(AS161=4,"Alto",IF(AS161=3,"Medio",IF(AS161=2,"Bajo",IF(AS161=1,"No Significativo","No Significativo")))))</f>
        <v>No Significativo</v>
      </c>
      <c r="AU161" s="451" t="str">
        <f>Q161</f>
        <v>Comunidad</v>
      </c>
      <c r="AV161" s="452">
        <f>AQ161*AS161</f>
        <v>2.7999999999999994</v>
      </c>
      <c r="AW161" s="451" t="str">
        <f>IF(AV161=1,"Bajo",IF(AV161=2,"Bajo",IF(AV161=3,"Bajo",IF(AV161=4,"Bajo",IF(AV161=5,"Medio",IF(AV161=6,"Medio",IF(AV161=8,"Medio",IF(AV161=9,"Medio",IF(AV161=10,"Medio",IF(AV161=12,"Medio",IF(AV161=15,"Alto",IF(AV161=16,"Alto",IF(AV161=20,"Alto",IF(AV161=25,"Alto","Bajo"))))))))))))))</f>
        <v>Bajo</v>
      </c>
      <c r="AX161" s="489" t="str">
        <f>IF(AV161=1," Aceptar el riesgo. No determinar acciones.",IF(AV161=2," Aceptar el riesgo. No determinar acciones.",IF(AV161=3," Aceptar el riesgo. No determinar acciones.",IF(AV161=4," Aceptar el riesgo. No determinar acciones.",IF(AV161=5," Evaluar a juicio de experto la nececidad de deterrminar acciones para prevenir su ocurrencia",IF(AV161=6," Evaluar a juicio de experto la nececidad de deterrminar acciones para prevenir su ocurrencia",IF(AV161=8," Evaluar a juicio de experto la nececidad de deterrminar acciones para prevenir su ocurrencia",IF(AV161=9," Evaluar a juicio de experto la nececidad de deterrminar acciones para prevenir su ocurrencia",IF(AV161=10," Evaluar a juicio de experto la nececidad de deterrminar acciones para prevenir su ocurrencia",IF(AV161=12," Evaluar a juicio de experto la nececidad de deterrminar acciones para prevenir su ocurrencia",IF(AV161=15," Deterrminar acciones para prevenir su ocurrencia, compartirla o eliminarla.",IF(AV161=16," Deterrminar acciones para prevenir su ocurrencia, compartirla o eliminarla.",IF(AV161=20," Deterrminar acciones para prevenir su ocurrencia, compartirla o eliminarla.",IF(AV161=25," Deterrminar acciones para prevenir su ocurrencia, compartirla o eliminarla."," Aceptar el riesgo. No determinar acciones."))))))))))))))</f>
        <v xml:space="preserve"> Aceptar el riesgo. No determinar acciones.</v>
      </c>
      <c r="AZ161" s="454"/>
      <c r="BA161" s="456"/>
      <c r="BB161" s="458"/>
    </row>
    <row r="162" spans="2:54" ht="34.5" customHeight="1">
      <c r="B162" s="477"/>
      <c r="C162" s="461"/>
      <c r="D162" s="460"/>
      <c r="E162" s="483"/>
      <c r="F162" s="460"/>
      <c r="G162" s="460"/>
      <c r="H162" s="460"/>
      <c r="I162" s="460"/>
      <c r="J162" s="198" t="s">
        <v>465</v>
      </c>
      <c r="K162" s="198" t="s">
        <v>467</v>
      </c>
      <c r="M162" s="462"/>
      <c r="N162" s="462"/>
      <c r="O162" s="462"/>
      <c r="P162" s="462"/>
      <c r="Q162" s="462"/>
      <c r="R162" s="462"/>
      <c r="S162" s="463"/>
      <c r="U162" s="198" t="str">
        <f t="shared" si="54"/>
        <v>Contratación de podas y rocería, contratacion de medios de transportes fluvilaes.</v>
      </c>
      <c r="V162" s="312" t="s">
        <v>109</v>
      </c>
      <c r="W162" s="195" t="s">
        <v>123</v>
      </c>
      <c r="X162" s="448">
        <v>2</v>
      </c>
      <c r="Y162" s="449"/>
      <c r="Z162" s="450"/>
      <c r="AA162" s="448">
        <v>1</v>
      </c>
      <c r="AB162" s="449"/>
      <c r="AC162" s="450"/>
      <c r="AD162" s="448">
        <v>2</v>
      </c>
      <c r="AE162" s="449"/>
      <c r="AF162" s="450"/>
      <c r="AG162" s="448">
        <v>2</v>
      </c>
      <c r="AH162" s="449"/>
      <c r="AI162" s="450"/>
      <c r="AJ162" s="189">
        <f t="shared" si="49"/>
        <v>0.875</v>
      </c>
      <c r="AK162" s="189" t="str">
        <f t="shared" si="55"/>
        <v>Efectivo</v>
      </c>
      <c r="AL162" s="481"/>
      <c r="AM162" s="481"/>
      <c r="AN162" s="481"/>
      <c r="AO162" s="481"/>
      <c r="AQ162" s="471"/>
      <c r="AR162" s="470"/>
      <c r="AS162" s="471"/>
      <c r="AT162" s="451"/>
      <c r="AU162" s="451"/>
      <c r="AV162" s="452"/>
      <c r="AW162" s="451"/>
      <c r="AX162" s="490"/>
      <c r="AZ162" s="464"/>
      <c r="BA162" s="494"/>
      <c r="BB162" s="492"/>
    </row>
    <row r="163" spans="2:54" ht="34.5" customHeight="1">
      <c r="B163" s="477"/>
      <c r="C163" s="461"/>
      <c r="D163" s="460"/>
      <c r="E163" s="483"/>
      <c r="F163" s="460"/>
      <c r="G163" s="460"/>
      <c r="H163" s="460"/>
      <c r="I163" s="460"/>
      <c r="J163" s="198" t="s">
        <v>464</v>
      </c>
      <c r="K163" s="199" t="s">
        <v>466</v>
      </c>
      <c r="M163" s="462"/>
      <c r="N163" s="462"/>
      <c r="O163" s="462"/>
      <c r="P163" s="462"/>
      <c r="Q163" s="462"/>
      <c r="R163" s="462"/>
      <c r="S163" s="463"/>
      <c r="U163" s="198" t="str">
        <f t="shared" si="54"/>
        <v>Parque automotor acorde con las zonas de operación</v>
      </c>
      <c r="V163" s="312" t="s">
        <v>109</v>
      </c>
      <c r="W163" s="195" t="s">
        <v>123</v>
      </c>
      <c r="X163" s="448">
        <v>1</v>
      </c>
      <c r="Y163" s="449"/>
      <c r="Z163" s="450"/>
      <c r="AA163" s="448">
        <v>1</v>
      </c>
      <c r="AB163" s="449"/>
      <c r="AC163" s="450"/>
      <c r="AD163" s="448">
        <v>2</v>
      </c>
      <c r="AE163" s="449"/>
      <c r="AF163" s="450"/>
      <c r="AG163" s="448">
        <v>1</v>
      </c>
      <c r="AH163" s="449"/>
      <c r="AI163" s="450"/>
      <c r="AJ163" s="189">
        <f t="shared" si="49"/>
        <v>0.625</v>
      </c>
      <c r="AK163" s="189" t="str">
        <f t="shared" si="55"/>
        <v>Medianamente Efectivo</v>
      </c>
      <c r="AL163" s="481"/>
      <c r="AM163" s="481"/>
      <c r="AN163" s="481"/>
      <c r="AO163" s="481"/>
      <c r="AQ163" s="471"/>
      <c r="AR163" s="470"/>
      <c r="AS163" s="471"/>
      <c r="AT163" s="451"/>
      <c r="AU163" s="451"/>
      <c r="AV163" s="452"/>
      <c r="AW163" s="451"/>
      <c r="AX163" s="491"/>
      <c r="AZ163" s="455"/>
      <c r="BA163" s="457"/>
      <c r="BB163" s="459"/>
    </row>
    <row r="164" spans="2:54" ht="57.75" customHeight="1">
      <c r="B164" s="477"/>
      <c r="C164" s="461" t="s">
        <v>468</v>
      </c>
      <c r="D164" s="460"/>
      <c r="E164" s="483" t="s">
        <v>119</v>
      </c>
      <c r="F164" s="460" t="s">
        <v>119</v>
      </c>
      <c r="G164" s="460"/>
      <c r="H164" s="460"/>
      <c r="I164" s="460"/>
      <c r="J164" s="198" t="s">
        <v>469</v>
      </c>
      <c r="K164" s="198" t="s">
        <v>470</v>
      </c>
      <c r="M164" s="462">
        <v>4</v>
      </c>
      <c r="N164" s="462" t="str">
        <f>IF(M164=5,"Esperada",IF(M164=4,"Alta",IF(M164=3,"Media",IF(M164=2,"Baja",IF(M164=1,"Remota","0")))))</f>
        <v>Alta</v>
      </c>
      <c r="O164" s="462">
        <v>4</v>
      </c>
      <c r="P164" s="462" t="str">
        <f>IF(O164=5,"Significativo",IF(O164=4,"Alto",IF(O164=3,"Medio",IF(O164=2,"Bajo",IF(O164=1,"No Significativo","0")))))</f>
        <v>Alto</v>
      </c>
      <c r="Q164" s="462" t="s">
        <v>92</v>
      </c>
      <c r="R164" s="462">
        <f>O164*M164</f>
        <v>16</v>
      </c>
      <c r="S164" s="463" t="str">
        <f>IF(R164=1,"Bajo",IF(R164=2,"Bajo",IF(R164=3,"Bajo",IF(R164=4,"Bajo",IF(R164=5,"Medio",IF(R164=6,"Medio",IF(R164=8,"Medio",IF(R164=9,"Medio",IF(R164=10,"Medio",IF(R164=12,"Medio",IF(R164=15,"Alto",IF(R164=16,"Alto",IF(R164=20,"Alto",IF(R164=25,"Alto","0"))))))))))))))</f>
        <v>Alto</v>
      </c>
      <c r="U164" s="198" t="str">
        <f>+K164</f>
        <v>Intervenciones en las zonas con acompamiento de la fuerza publica, monitoreo y seguimiento a los reportes de las autoridades competentes.</v>
      </c>
      <c r="V164" s="312" t="s">
        <v>109</v>
      </c>
      <c r="W164" s="195" t="s">
        <v>123</v>
      </c>
      <c r="X164" s="448">
        <v>1</v>
      </c>
      <c r="Y164" s="449"/>
      <c r="Z164" s="450"/>
      <c r="AA164" s="448">
        <v>1</v>
      </c>
      <c r="AB164" s="449"/>
      <c r="AC164" s="450"/>
      <c r="AD164" s="448">
        <v>2</v>
      </c>
      <c r="AE164" s="449"/>
      <c r="AF164" s="450"/>
      <c r="AG164" s="448">
        <v>1</v>
      </c>
      <c r="AH164" s="449"/>
      <c r="AI164" s="450"/>
      <c r="AJ164" s="189">
        <f t="shared" si="49"/>
        <v>0.625</v>
      </c>
      <c r="AK164" s="189" t="str">
        <f t="shared" si="55"/>
        <v>Medianamente Efectivo</v>
      </c>
      <c r="AL164" s="481">
        <f>AVERAGE(AJ164:AJ165)</f>
        <v>0.625</v>
      </c>
      <c r="AM164" s="481" t="str">
        <f>IF(AND(AL164&gt;=0%,AL164&lt;40%),"0% ",IF(AND(AL164&gt;=41%,AL164&lt;60%),"20%",IF(AND(AL164&gt;=61%,AL164&lt;80%),"40%",IF(AND(AL164&gt;=81%,AL164&lt;90%),"60%", IF(AND(AL164&gt;=91%,AL164&lt;=100%),"80","0%")))))</f>
        <v>40%</v>
      </c>
      <c r="AN164" s="481">
        <f>AVERAGE(AJ164:AJ165)</f>
        <v>0.625</v>
      </c>
      <c r="AO164" s="481" t="str">
        <f>IF(AND(AN164&gt;=0%,AN164&lt;40%),"0% ",IF(AND(AN164&gt;=41%,AN164&lt;60%),"20%",IF(AND(AN164&gt;=61%,AN164&lt;80%),"40%",IF(AND(AN164&gt;=81%,AN164&lt;90%),"60%", IF(AND(AN164&gt;=91%,AN164&lt;=100%),"80","0%")))))</f>
        <v>40%</v>
      </c>
      <c r="AQ164" s="471">
        <f>M164-(M164*AL164)</f>
        <v>1.5</v>
      </c>
      <c r="AR164" s="470" t="str">
        <f>IF(AQ164=5,"Esperada",IF(AQ164=4,"Alta",IF(AQ164=3,"Media",IF(AQ164=2,"Baja",IF(AQ164=1,"Remota","Remota")))))</f>
        <v>Remota</v>
      </c>
      <c r="AS164" s="471">
        <f>O164-(O164*AO164)</f>
        <v>2.4</v>
      </c>
      <c r="AT164" s="451" t="str">
        <f>IF(AS164=5,"Significativo",IF(AS164=4,"Alto",IF(AS164=3,"Medio",IF(AS164=2,"Bajo",IF(AS164=1,"No Significativo","No Significativo")))))</f>
        <v>No Significativo</v>
      </c>
      <c r="AU164" s="451" t="str">
        <f>Q164</f>
        <v>Operacional</v>
      </c>
      <c r="AV164" s="452">
        <f>AQ164*AS164</f>
        <v>3.5999999999999996</v>
      </c>
      <c r="AW164" s="451" t="str">
        <f>IF(AV164=1,"Bajo",IF(AV164=2,"Bajo",IF(AV164=3,"Bajo",IF(AV164=4,"Bajo",IF(AV164=5,"Medio",IF(AV164=6,"Medio",IF(AV164=8,"Medio",IF(AV164=9,"Medio",IF(AV164=10,"Medio",IF(AV164=12,"Medio",IF(AV164=15,"Alto",IF(AV164=16,"Alto",IF(AV164=20,"Alto",IF(AV164=25,"Alto","Bajo"))))))))))))))</f>
        <v>Bajo</v>
      </c>
      <c r="AX164" s="453" t="str">
        <f>IF(AV164=1," Aceptar el riesgo. No determinar acciones.",IF(AV164=2," Aceptar el riesgo. No determinar acciones.",IF(AV164=3," Aceptar el riesgo. No determinar acciones.",IF(AV164=4," Aceptar el riesgo. No determinar acciones.",IF(AV164=5," Evaluar a juicio de experto la nececidad de deterrminar acciones para prevenir su ocurrencia",IF(AV164=6," Evaluar a juicio de experto la nececidad de deterrminar acciones para prevenir su ocurrencia",IF(AV164=8," Evaluar a juicio de experto la nececidad de deterrminar acciones para prevenir su ocurrencia",IF(AV164=9," Evaluar a juicio de experto la nececidad de deterrminar acciones para prevenir su ocurrencia",IF(AV164=10," Evaluar a juicio de experto la nececidad de deterrminar acciones para prevenir su ocurrencia",IF(AV164=12," Evaluar a juicio de experto la nececidad de deterrminar acciones para prevenir su ocurrencia",IF(AV164=15," Deterrminar acciones para prevenir su ocurrencia, compartirla o eliminarla.",IF(AV164=16," Deterrminar acciones para prevenir su ocurrencia, compartirla o eliminarla.",IF(AV164=20," Deterrminar acciones para prevenir su ocurrencia, compartirla o eliminarla.",IF(AV164=25," Deterrminar acciones para prevenir su ocurrencia, compartirla o eliminarla."," Aceptar el riesgo. No determinar acciones."))))))))))))))</f>
        <v xml:space="preserve"> Aceptar el riesgo. No determinar acciones.</v>
      </c>
      <c r="AZ164" s="495"/>
      <c r="BA164" s="458"/>
      <c r="BB164" s="458"/>
    </row>
    <row r="165" spans="2:54" ht="42.75" customHeight="1">
      <c r="B165" s="477"/>
      <c r="C165" s="461"/>
      <c r="D165" s="460"/>
      <c r="E165" s="483"/>
      <c r="F165" s="460"/>
      <c r="G165" s="460"/>
      <c r="H165" s="460"/>
      <c r="I165" s="460"/>
      <c r="J165" s="198" t="s">
        <v>474</v>
      </c>
      <c r="K165" s="198" t="s">
        <v>471</v>
      </c>
      <c r="M165" s="462"/>
      <c r="N165" s="462"/>
      <c r="O165" s="462"/>
      <c r="P165" s="462"/>
      <c r="Q165" s="462"/>
      <c r="R165" s="462"/>
      <c r="S165" s="463"/>
      <c r="U165" s="198" t="str">
        <f>+K165</f>
        <v>Reuniones con lideres y/o representtantes de las comunidades de dificil acceso.</v>
      </c>
      <c r="V165" s="312" t="s">
        <v>109</v>
      </c>
      <c r="W165" s="195" t="s">
        <v>129</v>
      </c>
      <c r="X165" s="448">
        <v>1</v>
      </c>
      <c r="Y165" s="449"/>
      <c r="Z165" s="450"/>
      <c r="AA165" s="448">
        <v>1</v>
      </c>
      <c r="AB165" s="449"/>
      <c r="AC165" s="450"/>
      <c r="AD165" s="448">
        <v>2</v>
      </c>
      <c r="AE165" s="449"/>
      <c r="AF165" s="450"/>
      <c r="AG165" s="448">
        <v>1</v>
      </c>
      <c r="AH165" s="449"/>
      <c r="AI165" s="450"/>
      <c r="AJ165" s="189">
        <f t="shared" si="49"/>
        <v>0.625</v>
      </c>
      <c r="AK165" s="189" t="str">
        <f t="shared" si="55"/>
        <v>Medianamente Efectivo</v>
      </c>
      <c r="AL165" s="481"/>
      <c r="AM165" s="481"/>
      <c r="AN165" s="481"/>
      <c r="AO165" s="481"/>
      <c r="AQ165" s="471"/>
      <c r="AR165" s="470"/>
      <c r="AS165" s="471"/>
      <c r="AT165" s="451"/>
      <c r="AU165" s="451"/>
      <c r="AV165" s="452"/>
      <c r="AW165" s="451"/>
      <c r="AX165" s="453"/>
      <c r="AZ165" s="496"/>
      <c r="BA165" s="459"/>
      <c r="BB165" s="459"/>
    </row>
    <row r="166" spans="2:54" ht="47.25" customHeight="1">
      <c r="B166" s="477"/>
      <c r="C166" s="482" t="s">
        <v>472</v>
      </c>
      <c r="D166" s="460"/>
      <c r="E166" s="483" t="s">
        <v>119</v>
      </c>
      <c r="F166" s="460"/>
      <c r="G166" s="460"/>
      <c r="H166" s="460"/>
      <c r="I166" s="460"/>
      <c r="J166" s="198" t="s">
        <v>473</v>
      </c>
      <c r="K166" s="198" t="s">
        <v>198</v>
      </c>
      <c r="M166" s="462">
        <v>4</v>
      </c>
      <c r="N166" s="462" t="str">
        <f>IF(M166=5,"Esperada",IF(M166=4,"Alta",IF(M166=3,"Media",IF(M166=2,"Baja",IF(M166=1,"Remota","0")))))</f>
        <v>Alta</v>
      </c>
      <c r="O166" s="462">
        <v>5</v>
      </c>
      <c r="P166" s="462" t="str">
        <f>IF(O166=5,"Significativo",IF(O166=4,"Alto",IF(O166=3,"Medio",IF(O166=2,"Bajo",IF(O166=1,"No Significativo","0")))))</f>
        <v>Significativo</v>
      </c>
      <c r="Q166" s="462" t="s">
        <v>92</v>
      </c>
      <c r="R166" s="462">
        <f>O166*M166</f>
        <v>20</v>
      </c>
      <c r="S166" s="463" t="str">
        <f>IF(R166=1,"Bajo",IF(R166=2,"Bajo",IF(R166=3,"Bajo",IF(R166=4,"Bajo",IF(R166=5,"Medio",IF(R166=6,"Medio",IF(R166=8,"Medio",IF(R166=9,"Medio",IF(R166=10,"Medio",IF(R166=12,"Medio",IF(R166=15,"Alto",IF(R166=16,"Alto",IF(R166=20,"Alto",IF(R166=25,"Alto","0"))))))))))))))</f>
        <v>Alto</v>
      </c>
      <c r="U166" s="198" t="str">
        <f>+K166</f>
        <v>Desarrollo de las actividades programadas en el comité de responsabilidad social empresarial.</v>
      </c>
      <c r="V166" s="312" t="s">
        <v>109</v>
      </c>
      <c r="W166" s="195" t="s">
        <v>129</v>
      </c>
      <c r="X166" s="448">
        <v>1</v>
      </c>
      <c r="Y166" s="449"/>
      <c r="Z166" s="450"/>
      <c r="AA166" s="448">
        <v>1</v>
      </c>
      <c r="AB166" s="449"/>
      <c r="AC166" s="450"/>
      <c r="AD166" s="448">
        <v>2</v>
      </c>
      <c r="AE166" s="449"/>
      <c r="AF166" s="450"/>
      <c r="AG166" s="448">
        <v>1</v>
      </c>
      <c r="AH166" s="449"/>
      <c r="AI166" s="450"/>
      <c r="AJ166" s="189">
        <f t="shared" si="49"/>
        <v>0.625</v>
      </c>
      <c r="AK166" s="189" t="str">
        <f t="shared" si="55"/>
        <v>Medianamente Efectivo</v>
      </c>
      <c r="AL166" s="481">
        <f>AVERAGE(AJ166:AJ167)</f>
        <v>0.625</v>
      </c>
      <c r="AM166" s="481" t="str">
        <f>IF(AND(AL166&gt;=0%,AL166&lt;40%),"0% ",IF(AND(AL166&gt;=41%,AL166&lt;60%),"20%",IF(AND(AL166&gt;=61%,AL166&lt;80%),"40%",IF(AND(AL166&gt;=81%,AL166&lt;90%),"60%", IF(AND(AL166&gt;=91%,AL166&lt;=100%),"80","0%")))))</f>
        <v>40%</v>
      </c>
      <c r="AN166" s="481">
        <f>AVERAGE(AJ166:AJ167)</f>
        <v>0.625</v>
      </c>
      <c r="AO166" s="481" t="str">
        <f>IF(AND(AN166&gt;=0%,AN166&lt;40%),"0% ",IF(AND(AN166&gt;=41%,AN166&lt;60%),"20%",IF(AND(AN166&gt;=61%,AN166&lt;80%),"40%",IF(AND(AN166&gt;=81%,AN166&lt;90%),"60%", IF(AND(AN166&gt;=91%,AN166&lt;=100%),"80","0%")))))</f>
        <v>40%</v>
      </c>
      <c r="AQ166" s="471">
        <f>M166-(M166*AL166)</f>
        <v>1.5</v>
      </c>
      <c r="AR166" s="470" t="str">
        <f>IF(AQ166=5,"Esperada",IF(AQ166=4,"Alta",IF(AQ166=3,"Media",IF(AQ166=2,"Baja",IF(AQ166=1,"Remota","Remota")))))</f>
        <v>Remota</v>
      </c>
      <c r="AS166" s="471">
        <f>O166-(O166*AO166)</f>
        <v>3</v>
      </c>
      <c r="AT166" s="451" t="str">
        <f>IF(AS166=5,"Significativo",IF(AS166=4,"Alto",IF(AS166=3,"Medio",IF(AS166=2,"Bajo",IF(AS166=1,"No Significativo","No Significativo")))))</f>
        <v>Medio</v>
      </c>
      <c r="AU166" s="451" t="str">
        <f>Q166</f>
        <v>Operacional</v>
      </c>
      <c r="AV166" s="452">
        <f>AQ166*AS166</f>
        <v>4.5</v>
      </c>
      <c r="AW166" s="451" t="str">
        <f>IF(AV166=1,"Bajo",IF(AV166=2,"Bajo",IF(AV166=3,"Bajo",IF(AV166=4,"Bajo",IF(AV166=5,"Medio",IF(AV166=6,"Medio",IF(AV166=8,"Medio",IF(AV166=9,"Medio",IF(AV166=10,"Medio",IF(AV166=12,"Medio",IF(AV166=15,"Alto",IF(AV166=16,"Alto",IF(AV166=20,"Alto",IF(AV166=25,"Alto","Bajo"))))))))))))))</f>
        <v>Bajo</v>
      </c>
      <c r="AX166" s="453" t="str">
        <f>IF(AV166=1," Aceptar el riesgo. No determinar acciones.",IF(AV166=2," Aceptar el riesgo. No determinar acciones.",IF(AV166=3," Aceptar el riesgo. No determinar acciones.",IF(AV166=4," Aceptar el riesgo. No determinar acciones.",IF(AV166=5," Evaluar a juicio de experto la nececidad de deterrminar acciones para prevenir su ocurrencia",IF(AV166=6," Evaluar a juicio de experto la nececidad de deterrminar acciones para prevenir su ocurrencia",IF(AV166=8," Evaluar a juicio de experto la nececidad de deterrminar acciones para prevenir su ocurrencia",IF(AV166=9," Evaluar a juicio de experto la nececidad de deterrminar acciones para prevenir su ocurrencia",IF(AV166=10," Evaluar a juicio de experto la nececidad de deterrminar acciones para prevenir su ocurrencia",IF(AV166=12," Evaluar a juicio de experto la nececidad de deterrminar acciones para prevenir su ocurrencia",IF(AV166=15," Deterrminar acciones para prevenir su ocurrencia, compartirla o eliminarla.",IF(AV166=16," Deterrminar acciones para prevenir su ocurrencia, compartirla o eliminarla.",IF(AV166=20," Deterrminar acciones para prevenir su ocurrencia, compartirla o eliminarla.",IF(AV166=25," Deterrminar acciones para prevenir su ocurrencia, compartirla o eliminarla."," Aceptar el riesgo. No determinar acciones."))))))))))))))</f>
        <v xml:space="preserve"> Aceptar el riesgo. No determinar acciones.</v>
      </c>
      <c r="AZ166" s="495" t="s">
        <v>200</v>
      </c>
      <c r="BA166" s="458" t="s">
        <v>134</v>
      </c>
      <c r="BB166" s="458" t="s">
        <v>202</v>
      </c>
    </row>
    <row r="167" spans="2:54" ht="45" customHeight="1">
      <c r="B167" s="477"/>
      <c r="C167" s="482"/>
      <c r="D167" s="460"/>
      <c r="E167" s="483"/>
      <c r="F167" s="460"/>
      <c r="G167" s="460"/>
      <c r="H167" s="460"/>
      <c r="I167" s="460"/>
      <c r="J167" s="198" t="s">
        <v>474</v>
      </c>
      <c r="K167" s="198" t="s">
        <v>471</v>
      </c>
      <c r="M167" s="462"/>
      <c r="N167" s="462"/>
      <c r="O167" s="462"/>
      <c r="P167" s="462"/>
      <c r="Q167" s="462"/>
      <c r="R167" s="462"/>
      <c r="S167" s="463"/>
      <c r="U167" s="198" t="str">
        <f>+K167</f>
        <v>Reuniones con lideres y/o representtantes de las comunidades de dificil acceso.</v>
      </c>
      <c r="V167" s="312" t="s">
        <v>109</v>
      </c>
      <c r="W167" s="195" t="s">
        <v>129</v>
      </c>
      <c r="X167" s="448">
        <v>1</v>
      </c>
      <c r="Y167" s="449"/>
      <c r="Z167" s="450"/>
      <c r="AA167" s="448">
        <v>1</v>
      </c>
      <c r="AB167" s="449"/>
      <c r="AC167" s="450"/>
      <c r="AD167" s="448">
        <v>2</v>
      </c>
      <c r="AE167" s="449"/>
      <c r="AF167" s="450"/>
      <c r="AG167" s="448">
        <v>1</v>
      </c>
      <c r="AH167" s="449"/>
      <c r="AI167" s="450"/>
      <c r="AJ167" s="189">
        <f t="shared" si="49"/>
        <v>0.625</v>
      </c>
      <c r="AK167" s="189" t="str">
        <f t="shared" si="55"/>
        <v>Medianamente Efectivo</v>
      </c>
      <c r="AL167" s="481"/>
      <c r="AM167" s="481"/>
      <c r="AN167" s="481"/>
      <c r="AO167" s="481"/>
      <c r="AQ167" s="471"/>
      <c r="AR167" s="470"/>
      <c r="AS167" s="471"/>
      <c r="AT167" s="451"/>
      <c r="AU167" s="451"/>
      <c r="AV167" s="452"/>
      <c r="AW167" s="451"/>
      <c r="AX167" s="453"/>
      <c r="AZ167" s="496"/>
      <c r="BA167" s="459"/>
      <c r="BB167" s="459"/>
    </row>
    <row r="168" spans="2:54" ht="33.75" customHeight="1">
      <c r="B168" s="477"/>
      <c r="C168" s="461" t="s">
        <v>475</v>
      </c>
      <c r="D168" s="460"/>
      <c r="E168" s="483" t="s">
        <v>119</v>
      </c>
      <c r="F168" s="460"/>
      <c r="G168" s="460"/>
      <c r="H168" s="460"/>
      <c r="I168" s="460"/>
      <c r="J168" s="108" t="s">
        <v>478</v>
      </c>
      <c r="K168" s="108" t="s">
        <v>429</v>
      </c>
      <c r="M168" s="462">
        <v>4</v>
      </c>
      <c r="N168" s="462" t="str">
        <f>IF(M168=5,"Esperada",IF(M168=4,"Alta",IF(M168=3,"Media",IF(M168=2,"Baja",IF(M168=1,"Remota","0")))))</f>
        <v>Alta</v>
      </c>
      <c r="O168" s="462">
        <v>4</v>
      </c>
      <c r="P168" s="462" t="str">
        <f>IF(O168=5,"Significativo",IF(O168=4,"Alto",IF(O168=3,"Medio",IF(O168=2,"Bajo",IF(O168=1,"No Significativo","0")))))</f>
        <v>Alto</v>
      </c>
      <c r="Q168" s="462" t="s">
        <v>46</v>
      </c>
      <c r="R168" s="462">
        <f>O168*M168</f>
        <v>16</v>
      </c>
      <c r="S168" s="463" t="str">
        <f>IF(R168=1,"Bajo",IF(R168=2,"Bajo",IF(R168=3,"Bajo",IF(R168=4,"Bajo",IF(R168=5,"Medio",IF(R168=6,"Medio",IF(R168=8,"Medio",IF(R168=9,"Medio",IF(R168=10,"Medio",IF(R168=12,"Medio",IF(R168=15,"Alto",IF(R168=16,"Alto",IF(R168=20,"Alto",IF(R168=25,"Alto","0"))))))))))))))</f>
        <v>Alto</v>
      </c>
      <c r="U168" s="198" t="str">
        <f t="shared" si="54"/>
        <v>Aplicacion del procedimiento control del diseño de proyectos de Inversión</v>
      </c>
      <c r="V168" s="312" t="s">
        <v>109</v>
      </c>
      <c r="W168" s="195" t="s">
        <v>124</v>
      </c>
      <c r="X168" s="448">
        <v>2</v>
      </c>
      <c r="Y168" s="449"/>
      <c r="Z168" s="450"/>
      <c r="AA168" s="448">
        <v>1</v>
      </c>
      <c r="AB168" s="449"/>
      <c r="AC168" s="450"/>
      <c r="AD168" s="448">
        <v>2</v>
      </c>
      <c r="AE168" s="449"/>
      <c r="AF168" s="450"/>
      <c r="AG168" s="448">
        <v>2</v>
      </c>
      <c r="AH168" s="449"/>
      <c r="AI168" s="450"/>
      <c r="AJ168" s="189">
        <f t="shared" ref="AJ168:AJ174" si="56">((X168/2)+(AA168/2)+(AD168/2)+(AG168/2))/4</f>
        <v>0.875</v>
      </c>
      <c r="AK168" s="189" t="str">
        <f t="shared" ref="AK168:AK174" si="57">IF(AND(AJ168&gt;=0%,AJ168&lt;40%),"No Efectivo",IF(AND(AJ168&gt;=41%,AJ168&lt;60%),"Poco Efectivo",IF(AND(AJ168&gt;=61%,AJ168&lt;80%),"Medianamente Efectivo",IF(AND(AJ168&gt;=81%,AJ168&lt;90%),"Efectivo", IF(AND(AJ168&gt;=91%,AJ168&lt;=100%),"Altamente Efectivo")))))</f>
        <v>Efectivo</v>
      </c>
      <c r="AL168" s="481">
        <f>AVERAGE(AJ168:AJ170)</f>
        <v>0.875</v>
      </c>
      <c r="AM168" s="481" t="str">
        <f>IF(AND(AL168&gt;=0%,AL168&lt;40%),"0% ",IF(AND(AL168&gt;=41%,AL168&lt;60%),"20%",IF(AND(AL168&gt;=61%,AL168&lt;80%),"40%",IF(AND(AL168&gt;=81%,AL168&lt;90%),"60%", IF(AND(AL168&gt;=91%,AL168&lt;=100%),"80","0%")))))</f>
        <v>60%</v>
      </c>
      <c r="AN168" s="481">
        <f>AVERAGE(AJ168)</f>
        <v>0.875</v>
      </c>
      <c r="AO168" s="481" t="str">
        <f>IF(AND(AN168&gt;=0%,AN168&lt;40%),"0% ",IF(AND(AN168&gt;=41%,AN168&lt;60%),"20%",IF(AND(AN168&gt;=61%,AN168&lt;80%),"40%",IF(AND(AN168&gt;=81%,AN168&lt;90%),"60%", IF(AND(AN168&gt;=91%,AN168&lt;=100%),"80","0%")))))</f>
        <v>60%</v>
      </c>
      <c r="AQ168" s="471">
        <f>M168-(M168*AL168)</f>
        <v>0.5</v>
      </c>
      <c r="AR168" s="470" t="str">
        <f>IF(AQ168=5,"Esperada",IF(AQ168=4,"Alta",IF(AQ168=3,"Media",IF(AQ168=2,"Baja",IF(AQ168=1,"Remota","Remota")))))</f>
        <v>Remota</v>
      </c>
      <c r="AS168" s="471">
        <f>O168-(O168*AO168)</f>
        <v>1.6</v>
      </c>
      <c r="AT168" s="451" t="str">
        <f>IF(AS168=5,"Significativo",IF(AS168=4,"Alto",IF(AS168=3,"Medio",IF(AS168=2,"Bajo",IF(AS168=1,"No Significativo","No Significativo")))))</f>
        <v>No Significativo</v>
      </c>
      <c r="AU168" s="451" t="str">
        <f>Q168</f>
        <v>Comunidad</v>
      </c>
      <c r="AV168" s="452">
        <f>AQ168*AS168</f>
        <v>0.8</v>
      </c>
      <c r="AW168" s="451" t="str">
        <f>IF(AV168=1,"Bajo",IF(AV168=2,"Bajo",IF(AV168=3,"Bajo",IF(AV168=4,"Bajo",IF(AV168=5,"Medio",IF(AV168=6,"Medio",IF(AV168=8,"Medio",IF(AV168=9,"Medio",IF(AV168=10,"Medio",IF(AV168=12,"Medio",IF(AV168=15,"Alto",IF(AV168=16,"Alto",IF(AV168=20,"Alto",IF(AV168=25,"Alto","Bajo"))))))))))))))</f>
        <v>Bajo</v>
      </c>
      <c r="AX168" s="489" t="str">
        <f>IF(AV168=1," Aceptar el riesgo. No determinar acciones.",IF(AV168=2," Aceptar el riesgo. No determinar acciones.",IF(AV168=3," Aceptar el riesgo. No determinar acciones.",IF(AV168=4," Aceptar el riesgo. No determinar acciones.",IF(AV168=5," Evaluar a juicio de experto la nececidad de deterrminar acciones para prevenir su ocurrencia",IF(AV168=6," Evaluar a juicio de experto la nececidad de deterrminar acciones para prevenir su ocurrencia",IF(AV168=8," Evaluar a juicio de experto la nececidad de deterrminar acciones para prevenir su ocurrencia",IF(AV168=9," Evaluar a juicio de experto la nececidad de deterrminar acciones para prevenir su ocurrencia",IF(AV168=10," Evaluar a juicio de experto la nececidad de deterrminar acciones para prevenir su ocurrencia",IF(AV168=12," Evaluar a juicio de experto la nececidad de deterrminar acciones para prevenir su ocurrencia",IF(AV168=15," Deterrminar acciones para prevenir su ocurrencia, compartirla o eliminarla.",IF(AV168=16," Deterrminar acciones para prevenir su ocurrencia, compartirla o eliminarla.",IF(AV168=20," Deterrminar acciones para prevenir su ocurrencia, compartirla o eliminarla.",IF(AV168=25," Deterrminar acciones para prevenir su ocurrencia, compartirla o eliminarla."," Aceptar el riesgo. No determinar acciones."))))))))))))))</f>
        <v xml:space="preserve"> Aceptar el riesgo. No determinar acciones.</v>
      </c>
      <c r="AZ168" s="454"/>
      <c r="BA168" s="456"/>
      <c r="BB168" s="458"/>
    </row>
    <row r="169" spans="2:54" ht="42.75" customHeight="1">
      <c r="B169" s="477"/>
      <c r="C169" s="461"/>
      <c r="D169" s="460"/>
      <c r="E169" s="483"/>
      <c r="F169" s="460"/>
      <c r="G169" s="460"/>
      <c r="H169" s="460"/>
      <c r="I169" s="460"/>
      <c r="J169" s="108" t="s">
        <v>476</v>
      </c>
      <c r="K169" s="108" t="s">
        <v>429</v>
      </c>
      <c r="M169" s="462"/>
      <c r="N169" s="462"/>
      <c r="O169" s="462"/>
      <c r="P169" s="462"/>
      <c r="Q169" s="462"/>
      <c r="R169" s="462"/>
      <c r="S169" s="463"/>
      <c r="U169" s="198" t="str">
        <f t="shared" si="54"/>
        <v>Aplicacion del procedimiento control del diseño de proyectos de Inversión</v>
      </c>
      <c r="V169" s="312" t="s">
        <v>120</v>
      </c>
      <c r="W169" s="195" t="s">
        <v>124</v>
      </c>
      <c r="X169" s="448">
        <v>2</v>
      </c>
      <c r="Y169" s="449"/>
      <c r="Z169" s="450"/>
      <c r="AA169" s="448">
        <v>1</v>
      </c>
      <c r="AB169" s="449"/>
      <c r="AC169" s="450"/>
      <c r="AD169" s="448">
        <v>2</v>
      </c>
      <c r="AE169" s="449"/>
      <c r="AF169" s="450"/>
      <c r="AG169" s="448">
        <v>2</v>
      </c>
      <c r="AH169" s="449"/>
      <c r="AI169" s="450"/>
      <c r="AJ169" s="189">
        <f t="shared" si="56"/>
        <v>0.875</v>
      </c>
      <c r="AK169" s="189" t="str">
        <f t="shared" si="57"/>
        <v>Efectivo</v>
      </c>
      <c r="AL169" s="481"/>
      <c r="AM169" s="481"/>
      <c r="AN169" s="481"/>
      <c r="AO169" s="481"/>
      <c r="AQ169" s="471"/>
      <c r="AR169" s="470"/>
      <c r="AS169" s="471"/>
      <c r="AT169" s="451"/>
      <c r="AU169" s="451"/>
      <c r="AV169" s="452"/>
      <c r="AW169" s="451"/>
      <c r="AX169" s="490"/>
      <c r="AZ169" s="464"/>
      <c r="BA169" s="494"/>
      <c r="BB169" s="492"/>
    </row>
    <row r="170" spans="2:54" ht="37.5" customHeight="1">
      <c r="B170" s="477"/>
      <c r="C170" s="461"/>
      <c r="D170" s="460"/>
      <c r="E170" s="483"/>
      <c r="F170" s="460"/>
      <c r="G170" s="460"/>
      <c r="H170" s="460"/>
      <c r="I170" s="460"/>
      <c r="J170" s="105" t="s">
        <v>477</v>
      </c>
      <c r="K170" s="108" t="s">
        <v>429</v>
      </c>
      <c r="M170" s="462"/>
      <c r="N170" s="462"/>
      <c r="O170" s="462"/>
      <c r="P170" s="462"/>
      <c r="Q170" s="462"/>
      <c r="R170" s="462"/>
      <c r="S170" s="463"/>
      <c r="U170" s="198" t="str">
        <f t="shared" si="54"/>
        <v>Aplicacion del procedimiento control del diseño de proyectos de Inversión</v>
      </c>
      <c r="V170" s="312" t="s">
        <v>120</v>
      </c>
      <c r="W170" s="195" t="s">
        <v>124</v>
      </c>
      <c r="X170" s="448">
        <v>2</v>
      </c>
      <c r="Y170" s="449"/>
      <c r="Z170" s="450"/>
      <c r="AA170" s="448">
        <v>1</v>
      </c>
      <c r="AB170" s="449"/>
      <c r="AC170" s="450"/>
      <c r="AD170" s="448">
        <v>2</v>
      </c>
      <c r="AE170" s="449"/>
      <c r="AF170" s="450"/>
      <c r="AG170" s="448">
        <v>2</v>
      </c>
      <c r="AH170" s="449"/>
      <c r="AI170" s="450"/>
      <c r="AJ170" s="189">
        <f t="shared" si="56"/>
        <v>0.875</v>
      </c>
      <c r="AK170" s="189" t="str">
        <f t="shared" si="57"/>
        <v>Efectivo</v>
      </c>
      <c r="AL170" s="481"/>
      <c r="AM170" s="481"/>
      <c r="AN170" s="481"/>
      <c r="AO170" s="481"/>
      <c r="AQ170" s="471"/>
      <c r="AR170" s="470"/>
      <c r="AS170" s="471"/>
      <c r="AT170" s="451"/>
      <c r="AU170" s="451"/>
      <c r="AV170" s="452"/>
      <c r="AW170" s="451"/>
      <c r="AX170" s="491"/>
      <c r="AZ170" s="455"/>
      <c r="BA170" s="457"/>
      <c r="BB170" s="459"/>
    </row>
    <row r="171" spans="2:54" ht="39" customHeight="1">
      <c r="B171" s="477"/>
      <c r="C171" s="482" t="s">
        <v>479</v>
      </c>
      <c r="D171" s="460"/>
      <c r="E171" s="483" t="s">
        <v>119</v>
      </c>
      <c r="F171" s="460"/>
      <c r="G171" s="460"/>
      <c r="H171" s="460"/>
      <c r="I171" s="460"/>
      <c r="J171" s="198" t="s">
        <v>480</v>
      </c>
      <c r="K171" s="198" t="s">
        <v>471</v>
      </c>
      <c r="M171" s="462">
        <v>5</v>
      </c>
      <c r="N171" s="462" t="str">
        <f>IF(M171=5,"Esperada",IF(M171=4,"Alta",IF(M171=3,"Media",IF(M171=2,"Baja",IF(M171=1,"Remota","0")))))</f>
        <v>Esperada</v>
      </c>
      <c r="O171" s="462">
        <v>4</v>
      </c>
      <c r="P171" s="462" t="str">
        <f>IF(O171=5,"Significativo",IF(O171=4,"Alto",IF(O171=3,"Medio",IF(O171=2,"Bajo",IF(O171=1,"No Significativo","0")))))</f>
        <v>Alto</v>
      </c>
      <c r="Q171" s="462" t="s">
        <v>92</v>
      </c>
      <c r="R171" s="462">
        <f>O171*M171</f>
        <v>20</v>
      </c>
      <c r="S171" s="463" t="str">
        <f>IF(R171=1,"Bajo",IF(R171=2,"Bajo",IF(R171=3,"Bajo",IF(R171=4,"Bajo",IF(R171=5,"Medio",IF(R171=6,"Medio",IF(R171=8,"Medio",IF(R171=9,"Medio",IF(R171=10,"Medio",IF(R171=12,"Medio",IF(R171=15,"Alto",IF(R171=16,"Alto",IF(R171=20,"Alto",IF(R171=25,"Alto","0"))))))))))))))</f>
        <v>Alto</v>
      </c>
      <c r="U171" s="198" t="str">
        <f t="shared" si="54"/>
        <v>Reuniones con lideres y/o representtantes de las comunidades de dificil acceso.</v>
      </c>
      <c r="V171" s="312" t="s">
        <v>109</v>
      </c>
      <c r="W171" s="195" t="s">
        <v>129</v>
      </c>
      <c r="X171" s="448">
        <v>1</v>
      </c>
      <c r="Y171" s="449"/>
      <c r="Z171" s="450"/>
      <c r="AA171" s="448">
        <v>1</v>
      </c>
      <c r="AB171" s="449"/>
      <c r="AC171" s="450"/>
      <c r="AD171" s="448">
        <v>2</v>
      </c>
      <c r="AE171" s="449"/>
      <c r="AF171" s="450"/>
      <c r="AG171" s="448">
        <v>1</v>
      </c>
      <c r="AH171" s="449"/>
      <c r="AI171" s="450"/>
      <c r="AJ171" s="189">
        <f t="shared" si="56"/>
        <v>0.625</v>
      </c>
      <c r="AK171" s="189" t="str">
        <f t="shared" si="57"/>
        <v>Medianamente Efectivo</v>
      </c>
      <c r="AL171" s="481">
        <f>AVERAGE(AJ171:AJ172)</f>
        <v>0.625</v>
      </c>
      <c r="AM171" s="481" t="str">
        <f>IF(AND(AL171&gt;=0%,AL171&lt;40%),"0% ",IF(AND(AL171&gt;=41%,AL171&lt;60%),"20%",IF(AND(AL171&gt;=61%,AL171&lt;80%),"40%",IF(AND(AL171&gt;=81%,AL171&lt;90%),"60%", IF(AND(AL171&gt;=91%,AL171&lt;=100%),"80","0%")))))</f>
        <v>40%</v>
      </c>
      <c r="AN171" s="481">
        <f>AVERAGE(AJ171:AJ172)</f>
        <v>0.625</v>
      </c>
      <c r="AO171" s="481" t="str">
        <f>IF(AND(AN171&gt;=0%,AN171&lt;40%),"0% ",IF(AND(AN171&gt;=41%,AN171&lt;60%),"20%",IF(AND(AN171&gt;=61%,AN171&lt;80%),"40%",IF(AND(AN171&gt;=81%,AN171&lt;90%),"60%", IF(AND(AN171&gt;=91%,AN171&lt;=100%),"80","0%")))))</f>
        <v>40%</v>
      </c>
      <c r="AQ171" s="471">
        <f>M171-(M171*AL171)</f>
        <v>1.875</v>
      </c>
      <c r="AR171" s="470" t="str">
        <f>IF(AQ171=5,"Esperada",IF(AQ171=4,"Alta",IF(AQ171=3,"Media",IF(AQ171=2,"Baja",IF(AQ171=1,"Remota","Remota")))))</f>
        <v>Remota</v>
      </c>
      <c r="AS171" s="471">
        <f>O171-(O171*AO171)</f>
        <v>2.4</v>
      </c>
      <c r="AT171" s="451" t="str">
        <f>IF(AS171=5,"Significativo",IF(AS171=4,"Alto",IF(AS171=3,"Medio",IF(AS171=2,"Bajo",IF(AS171=1,"No Significativo","No Significativo")))))</f>
        <v>No Significativo</v>
      </c>
      <c r="AU171" s="451" t="str">
        <f>Q171</f>
        <v>Operacional</v>
      </c>
      <c r="AV171" s="452">
        <f>AQ171*AS171</f>
        <v>4.5</v>
      </c>
      <c r="AW171" s="451" t="str">
        <f>IF(AV171=1,"Bajo",IF(AV171=2,"Bajo",IF(AV171=3,"Bajo",IF(AV171=4,"Bajo",IF(AV171=5,"Medio",IF(AV171=6,"Medio",IF(AV171=8,"Medio",IF(AV171=9,"Medio",IF(AV171=10,"Medio",IF(AV171=12,"Medio",IF(AV171=15,"Alto",IF(AV171=16,"Alto",IF(AV171=20,"Alto",IF(AV171=25,"Alto","Bajo"))))))))))))))</f>
        <v>Bajo</v>
      </c>
      <c r="AX171" s="453" t="str">
        <f>IF(AV171=1," Aceptar el riesgo. No determinar acciones.",IF(AV171=2," Aceptar el riesgo. No determinar acciones.",IF(AV171=3," Aceptar el riesgo. No determinar acciones.",IF(AV171=4," Aceptar el riesgo. No determinar acciones.",IF(AV171=5," Evaluar a juicio de experto la nececidad de deterrminar acciones para prevenir su ocurrencia",IF(AV171=6," Evaluar a juicio de experto la nececidad de deterrminar acciones para prevenir su ocurrencia",IF(AV171=8," Evaluar a juicio de experto la nececidad de deterrminar acciones para prevenir su ocurrencia",IF(AV171=9," Evaluar a juicio de experto la nececidad de deterrminar acciones para prevenir su ocurrencia",IF(AV171=10," Evaluar a juicio de experto la nececidad de deterrminar acciones para prevenir su ocurrencia",IF(AV171=12," Evaluar a juicio de experto la nececidad de deterrminar acciones para prevenir su ocurrencia",IF(AV171=15," Deterrminar acciones para prevenir su ocurrencia, compartirla o eliminarla.",IF(AV171=16," Deterrminar acciones para prevenir su ocurrencia, compartirla o eliminarla.",IF(AV171=20," Deterrminar acciones para prevenir su ocurrencia, compartirla o eliminarla.",IF(AV171=25," Deterrminar acciones para prevenir su ocurrencia, compartirla o eliminarla."," Aceptar el riesgo. No determinar acciones."))))))))))))))</f>
        <v xml:space="preserve"> Aceptar el riesgo. No determinar acciones.</v>
      </c>
      <c r="AZ171" s="495" t="s">
        <v>200</v>
      </c>
      <c r="BA171" s="458" t="s">
        <v>134</v>
      </c>
      <c r="BB171" s="458" t="s">
        <v>202</v>
      </c>
    </row>
    <row r="172" spans="2:54" ht="39" customHeight="1">
      <c r="B172" s="477"/>
      <c r="C172" s="482"/>
      <c r="D172" s="460"/>
      <c r="E172" s="483"/>
      <c r="F172" s="460"/>
      <c r="G172" s="460"/>
      <c r="H172" s="460"/>
      <c r="I172" s="460"/>
      <c r="J172" s="198" t="s">
        <v>372</v>
      </c>
      <c r="K172" s="198" t="s">
        <v>198</v>
      </c>
      <c r="M172" s="462"/>
      <c r="N172" s="462"/>
      <c r="O172" s="462"/>
      <c r="P172" s="462"/>
      <c r="Q172" s="462"/>
      <c r="R172" s="462"/>
      <c r="S172" s="463"/>
      <c r="U172" s="198" t="str">
        <f t="shared" si="54"/>
        <v>Desarrollo de las actividades programadas en el comité de responsabilidad social empresarial.</v>
      </c>
      <c r="V172" s="312" t="s">
        <v>109</v>
      </c>
      <c r="W172" s="195" t="s">
        <v>129</v>
      </c>
      <c r="X172" s="448">
        <v>1</v>
      </c>
      <c r="Y172" s="449"/>
      <c r="Z172" s="450"/>
      <c r="AA172" s="448">
        <v>1</v>
      </c>
      <c r="AB172" s="449"/>
      <c r="AC172" s="450"/>
      <c r="AD172" s="448">
        <v>2</v>
      </c>
      <c r="AE172" s="449"/>
      <c r="AF172" s="450"/>
      <c r="AG172" s="448">
        <v>1</v>
      </c>
      <c r="AH172" s="449"/>
      <c r="AI172" s="450"/>
      <c r="AJ172" s="189">
        <f t="shared" si="56"/>
        <v>0.625</v>
      </c>
      <c r="AK172" s="189" t="str">
        <f t="shared" si="57"/>
        <v>Medianamente Efectivo</v>
      </c>
      <c r="AL172" s="481"/>
      <c r="AM172" s="481"/>
      <c r="AN172" s="481"/>
      <c r="AO172" s="481"/>
      <c r="AQ172" s="471"/>
      <c r="AR172" s="470"/>
      <c r="AS172" s="471"/>
      <c r="AT172" s="451"/>
      <c r="AU172" s="451"/>
      <c r="AV172" s="452"/>
      <c r="AW172" s="451"/>
      <c r="AX172" s="453"/>
      <c r="AZ172" s="496"/>
      <c r="BA172" s="459"/>
      <c r="BB172" s="459"/>
    </row>
    <row r="173" spans="2:54" ht="42" customHeight="1">
      <c r="B173" s="477"/>
      <c r="C173" s="461" t="s">
        <v>482</v>
      </c>
      <c r="D173" s="460"/>
      <c r="E173" s="483" t="s">
        <v>119</v>
      </c>
      <c r="F173" s="460"/>
      <c r="G173" s="460"/>
      <c r="H173" s="460"/>
      <c r="I173" s="460"/>
      <c r="J173" s="198" t="s">
        <v>473</v>
      </c>
      <c r="K173" s="198" t="s">
        <v>198</v>
      </c>
      <c r="M173" s="462">
        <v>4</v>
      </c>
      <c r="N173" s="462" t="str">
        <f>IF(M173=5,"Esperada",IF(M173=4,"Alta",IF(M173=3,"Media",IF(M173=2,"Baja",IF(M173=1,"Remota","0")))))</f>
        <v>Alta</v>
      </c>
      <c r="O173" s="462">
        <v>4</v>
      </c>
      <c r="P173" s="462" t="str">
        <f>IF(O173=5,"Significativo",IF(O173=4,"Alto",IF(O173=3,"Medio",IF(O173=2,"Bajo",IF(O173=1,"No Significativo","0")))))</f>
        <v>Alto</v>
      </c>
      <c r="Q173" s="462" t="s">
        <v>92</v>
      </c>
      <c r="R173" s="462">
        <f>O173*M173</f>
        <v>16</v>
      </c>
      <c r="S173" s="463" t="str">
        <f>IF(R173=1,"Bajo",IF(R173=2,"Bajo",IF(R173=3,"Bajo",IF(R173=4,"Bajo",IF(R173=5,"Medio",IF(R173=6,"Medio",IF(R173=8,"Medio",IF(R173=9,"Medio",IF(R173=10,"Medio",IF(R173=12,"Medio",IF(R173=15,"Alto",IF(R173=16,"Alto",IF(R173=20,"Alto",IF(R173=25,"Alto","0"))))))))))))))</f>
        <v>Alto</v>
      </c>
      <c r="U173" s="198" t="str">
        <f>+K173</f>
        <v>Desarrollo de las actividades programadas en el comité de responsabilidad social empresarial.</v>
      </c>
      <c r="V173" s="312" t="s">
        <v>109</v>
      </c>
      <c r="W173" s="195" t="s">
        <v>129</v>
      </c>
      <c r="X173" s="448">
        <v>1</v>
      </c>
      <c r="Y173" s="449"/>
      <c r="Z173" s="450"/>
      <c r="AA173" s="448">
        <v>1</v>
      </c>
      <c r="AB173" s="449"/>
      <c r="AC173" s="450"/>
      <c r="AD173" s="448">
        <v>2</v>
      </c>
      <c r="AE173" s="449"/>
      <c r="AF173" s="450"/>
      <c r="AG173" s="448">
        <v>1</v>
      </c>
      <c r="AH173" s="449"/>
      <c r="AI173" s="450"/>
      <c r="AJ173" s="189">
        <f t="shared" si="56"/>
        <v>0.625</v>
      </c>
      <c r="AK173" s="189" t="str">
        <f t="shared" si="57"/>
        <v>Medianamente Efectivo</v>
      </c>
      <c r="AL173" s="481">
        <f>AVERAGE(AJ173:AJ174)</f>
        <v>0.625</v>
      </c>
      <c r="AM173" s="481" t="str">
        <f>IF(AND(AL173&gt;=0%,AL173&lt;40%),"0% ",IF(AND(AL173&gt;=41%,AL173&lt;60%),"20%",IF(AND(AL173&gt;=61%,AL173&lt;80%),"40%",IF(AND(AL173&gt;=81%,AL173&lt;90%),"60%", IF(AND(AL173&gt;=91%,AL173&lt;=100%),"80","0%")))))</f>
        <v>40%</v>
      </c>
      <c r="AN173" s="481">
        <f>AVERAGE(AJ173:AJ174)</f>
        <v>0.625</v>
      </c>
      <c r="AO173" s="481" t="str">
        <f>IF(AND(AN173&gt;=0%,AN173&lt;40%),"0% ",IF(AND(AN173&gt;=41%,AN173&lt;60%),"20%",IF(AND(AN173&gt;=61%,AN173&lt;80%),"40%",IF(AND(AN173&gt;=81%,AN173&lt;90%),"60%", IF(AND(AN173&gt;=91%,AN173&lt;=100%),"80","0%")))))</f>
        <v>40%</v>
      </c>
      <c r="AQ173" s="471">
        <f>M173-(M173*AL173)</f>
        <v>1.5</v>
      </c>
      <c r="AR173" s="470" t="str">
        <f>IF(AQ173=5,"Esperada",IF(AQ173=4,"Alta",IF(AQ173=3,"Media",IF(AQ173=2,"Baja",IF(AQ173=1,"Remota","Remota")))))</f>
        <v>Remota</v>
      </c>
      <c r="AS173" s="471">
        <f>O173-(O173*AO173)</f>
        <v>2.4</v>
      </c>
      <c r="AT173" s="451" t="str">
        <f>IF(AS173=5,"Significativo",IF(AS173=4,"Alto",IF(AS173=3,"Medio",IF(AS173=2,"Bajo",IF(AS173=1,"No Significativo","No Significativo")))))</f>
        <v>No Significativo</v>
      </c>
      <c r="AU173" s="451" t="str">
        <f>Q173</f>
        <v>Operacional</v>
      </c>
      <c r="AV173" s="452">
        <f>AQ173*AS173</f>
        <v>3.5999999999999996</v>
      </c>
      <c r="AW173" s="451" t="str">
        <f>IF(AV173=1,"Bajo",IF(AV173=2,"Bajo",IF(AV173=3,"Bajo",IF(AV173=4,"Bajo",IF(AV173=5,"Medio",IF(AV173=6,"Medio",IF(AV173=8,"Medio",IF(AV173=9,"Medio",IF(AV173=10,"Medio",IF(AV173=12,"Medio",IF(AV173=15,"Alto",IF(AV173=16,"Alto",IF(AV173=20,"Alto",IF(AV173=25,"Alto","Bajo"))))))))))))))</f>
        <v>Bajo</v>
      </c>
      <c r="AX173" s="453" t="str">
        <f>IF(AV173=1," Aceptar el riesgo. No determinar acciones.",IF(AV173=2," Aceptar el riesgo. No determinar acciones.",IF(AV173=3," Aceptar el riesgo. No determinar acciones.",IF(AV173=4," Aceptar el riesgo. No determinar acciones.",IF(AV173=5," Evaluar a juicio de experto la nececidad de deterrminar acciones para prevenir su ocurrencia",IF(AV173=6," Evaluar a juicio de experto la nececidad de deterrminar acciones para prevenir su ocurrencia",IF(AV173=8," Evaluar a juicio de experto la nececidad de deterrminar acciones para prevenir su ocurrencia",IF(AV173=9," Evaluar a juicio de experto la nececidad de deterrminar acciones para prevenir su ocurrencia",IF(AV173=10," Evaluar a juicio de experto la nececidad de deterrminar acciones para prevenir su ocurrencia",IF(AV173=12," Evaluar a juicio de experto la nececidad de deterrminar acciones para prevenir su ocurrencia",IF(AV173=15," Deterrminar acciones para prevenir su ocurrencia, compartirla o eliminarla.",IF(AV173=16," Deterrminar acciones para prevenir su ocurrencia, compartirla o eliminarla.",IF(AV173=20," Deterrminar acciones para prevenir su ocurrencia, compartirla o eliminarla.",IF(AV173=25," Deterrminar acciones para prevenir su ocurrencia, compartirla o eliminarla."," Aceptar el riesgo. No determinar acciones."))))))))))))))</f>
        <v xml:space="preserve"> Aceptar el riesgo. No determinar acciones.</v>
      </c>
      <c r="AZ173" s="495"/>
      <c r="BA173" s="458"/>
      <c r="BB173" s="458"/>
    </row>
    <row r="174" spans="2:54" ht="43.5" customHeight="1">
      <c r="B174" s="477"/>
      <c r="C174" s="461"/>
      <c r="D174" s="460"/>
      <c r="E174" s="483"/>
      <c r="F174" s="460"/>
      <c r="G174" s="460"/>
      <c r="H174" s="460"/>
      <c r="I174" s="460"/>
      <c r="J174" s="198" t="s">
        <v>481</v>
      </c>
      <c r="K174" s="198" t="s">
        <v>471</v>
      </c>
      <c r="M174" s="462"/>
      <c r="N174" s="462"/>
      <c r="O174" s="462"/>
      <c r="P174" s="462"/>
      <c r="Q174" s="462"/>
      <c r="R174" s="462"/>
      <c r="S174" s="463"/>
      <c r="U174" s="198" t="str">
        <f>+K174</f>
        <v>Reuniones con lideres y/o representtantes de las comunidades de dificil acceso.</v>
      </c>
      <c r="V174" s="312" t="s">
        <v>109</v>
      </c>
      <c r="W174" s="195" t="s">
        <v>129</v>
      </c>
      <c r="X174" s="448">
        <v>1</v>
      </c>
      <c r="Y174" s="449"/>
      <c r="Z174" s="450"/>
      <c r="AA174" s="448">
        <v>1</v>
      </c>
      <c r="AB174" s="449"/>
      <c r="AC174" s="450"/>
      <c r="AD174" s="448">
        <v>2</v>
      </c>
      <c r="AE174" s="449"/>
      <c r="AF174" s="450"/>
      <c r="AG174" s="448">
        <v>1</v>
      </c>
      <c r="AH174" s="449"/>
      <c r="AI174" s="450"/>
      <c r="AJ174" s="189">
        <f t="shared" si="56"/>
        <v>0.625</v>
      </c>
      <c r="AK174" s="189" t="str">
        <f t="shared" si="57"/>
        <v>Medianamente Efectivo</v>
      </c>
      <c r="AL174" s="481"/>
      <c r="AM174" s="481"/>
      <c r="AN174" s="481"/>
      <c r="AO174" s="481"/>
      <c r="AQ174" s="471"/>
      <c r="AR174" s="470"/>
      <c r="AS174" s="471"/>
      <c r="AT174" s="451"/>
      <c r="AU174" s="451"/>
      <c r="AV174" s="452"/>
      <c r="AW174" s="451"/>
      <c r="AX174" s="453"/>
      <c r="AZ174" s="496"/>
      <c r="BA174" s="459"/>
      <c r="BB174" s="459"/>
    </row>
    <row r="175" spans="2:54" ht="36" customHeight="1">
      <c r="B175" s="477"/>
      <c r="C175" s="461" t="s">
        <v>484</v>
      </c>
      <c r="D175" s="460"/>
      <c r="E175" s="483"/>
      <c r="F175" s="460" t="s">
        <v>119</v>
      </c>
      <c r="G175" s="460"/>
      <c r="H175" s="460"/>
      <c r="I175" s="460"/>
      <c r="J175" s="199" t="s">
        <v>485</v>
      </c>
      <c r="K175" s="198" t="s">
        <v>436</v>
      </c>
      <c r="M175" s="462">
        <v>4</v>
      </c>
      <c r="N175" s="462" t="str">
        <f>IF(M175=5,"Esperada",IF(M175=4,"Alta",IF(M175=3,"Media",IF(M175=2,"Baja",IF(M175=1,"Remota","0")))))</f>
        <v>Alta</v>
      </c>
      <c r="O175" s="462">
        <v>4</v>
      </c>
      <c r="P175" s="462" t="str">
        <f>IF(O175=5,"Significativo",IF(O175=4,"Alto",IF(O175=3,"Medio",IF(O175=2,"Bajo",IF(O175=1,"No Significativo","0")))))</f>
        <v>Alto</v>
      </c>
      <c r="Q175" s="462" t="s">
        <v>92</v>
      </c>
      <c r="R175" s="462">
        <f>O175*M175</f>
        <v>16</v>
      </c>
      <c r="S175" s="463" t="str">
        <f>IF(R175=1,"Bajo",IF(R175=2,"Bajo",IF(R175=3,"Bajo",IF(R175=4,"Bajo",IF(R175=5,"Medio",IF(R175=6,"Medio",IF(R175=8,"Medio",IF(R175=9,"Medio",IF(R175=10,"Medio",IF(R175=12,"Medio",IF(R175=15,"Alto",IF(R175=16,"Alto",IF(R175=20,"Alto",IF(R175=25,"Alto","0"))))))))))))))</f>
        <v>Alto</v>
      </c>
      <c r="U175" s="198" t="str">
        <f>+K175</f>
        <v>Mantenimientos preventivos  programados y reposición de infraestructura en líneas de transmisión y redes de distribución</v>
      </c>
      <c r="V175" s="312" t="s">
        <v>120</v>
      </c>
      <c r="W175" s="195" t="s">
        <v>123</v>
      </c>
      <c r="X175" s="448">
        <v>2</v>
      </c>
      <c r="Y175" s="449"/>
      <c r="Z175" s="450"/>
      <c r="AA175" s="448">
        <v>1</v>
      </c>
      <c r="AB175" s="449"/>
      <c r="AC175" s="450"/>
      <c r="AD175" s="448">
        <v>2</v>
      </c>
      <c r="AE175" s="449"/>
      <c r="AF175" s="450"/>
      <c r="AG175" s="448">
        <v>2</v>
      </c>
      <c r="AH175" s="449"/>
      <c r="AI175" s="450"/>
      <c r="AJ175" s="189">
        <f>((X175/2)+(AA175/2)+(AD175/2)+(AG175/2))/4</f>
        <v>0.875</v>
      </c>
      <c r="AK175" s="189" t="str">
        <f>IF(AND(AJ175&gt;=0%,AJ175&lt;40%),"No Efectivo",IF(AND(AJ175&gt;=41%,AJ175&lt;60%),"Poco Efectivo",IF(AND(AJ175&gt;=61%,AJ175&lt;80%),"Medianamente Efectivo",IF(AND(AJ175&gt;=81%,AJ175&lt;90%),"Efectivo", IF(AND(AJ175&gt;=91%,AJ175&lt;=100%),"Altamente Efectivo")))))</f>
        <v>Efectivo</v>
      </c>
      <c r="AL175" s="481">
        <f>AVERAGE(AJ175:AJ176)</f>
        <v>0.75</v>
      </c>
      <c r="AM175" s="481" t="str">
        <f>IF(AND(AL175&gt;=0%,AL175&lt;40%),"0% ",IF(AND(AL175&gt;=41%,AL175&lt;60%),"20%",IF(AND(AL175&gt;=61%,AL175&lt;80%),"40%",IF(AND(AL175&gt;=81%,AL175&lt;90%),"60%", IF(AND(AL175&gt;=91%,AL175&lt;=100%),"80","0%")))))</f>
        <v>40%</v>
      </c>
      <c r="AN175" s="481">
        <v>0</v>
      </c>
      <c r="AO175" s="481" t="str">
        <f>IF(AND(AN175&gt;=0%,AN175&lt;40%),"0% ",IF(AND(AN175&gt;=41%,AN175&lt;60%),"20%",IF(AND(AN175&gt;=61%,AN175&lt;80%),"40%",IF(AND(AN175&gt;=81%,AN175&lt;90%),"60%", IF(AND(AN175&gt;=91%,AN175&lt;=100%),"80","0%")))))</f>
        <v xml:space="preserve">0% </v>
      </c>
      <c r="AQ175" s="471">
        <f>M175-(M175*AL175)</f>
        <v>1</v>
      </c>
      <c r="AR175" s="470" t="str">
        <f>IF(AQ175=5,"Esperada",IF(AQ175=4,"Alta",IF(AQ175=3,"Media",IF(AQ175=2,"Baja",IF(AQ175=1,"Remota","Remota")))))</f>
        <v>Remota</v>
      </c>
      <c r="AS175" s="471">
        <f>O175-(O175*AO175)</f>
        <v>4</v>
      </c>
      <c r="AT175" s="451" t="str">
        <f>IF(AS175=5,"Significativo",IF(AS175=4,"Alto",IF(AS175=3,"Medio",IF(AS175=2,"Bajo",IF(AS175=1,"No Significativo","No Significativo")))))</f>
        <v>Alto</v>
      </c>
      <c r="AU175" s="451" t="str">
        <f>Q175</f>
        <v>Operacional</v>
      </c>
      <c r="AV175" s="452">
        <f>AQ175*AS175</f>
        <v>4</v>
      </c>
      <c r="AW175" s="451" t="str">
        <f>IF(AV175=1,"Bajo",IF(AV175=2,"Bajo",IF(AV175=3,"Bajo",IF(AV175=4,"Bajo",IF(AV175=5,"Medio",IF(AV175=6,"Medio",IF(AV175=8,"Medio",IF(AV175=9,"Medio",IF(AV175=10,"Medio",IF(AV175=12,"Medio",IF(AV175=15,"Alto",IF(AV175=16,"Alto",IF(AV175=20,"Alto",IF(AV175=25,"Alto","Bajo"))))))))))))))</f>
        <v>Bajo</v>
      </c>
      <c r="AX175" s="453" t="str">
        <f>IF(AV175=1," Aceptar el riesgo. No determinar acciones.",IF(AV175=2," Aceptar el riesgo. No determinar acciones.",IF(AV175=3," Aceptar el riesgo. No determinar acciones.",IF(AV175=4," Aceptar el riesgo. No determinar acciones.",IF(AV175=5," Evaluar a juicio de experto la nececidad de deterrminar acciones para prevenir su ocurrencia",IF(AV175=6," Evaluar a juicio de experto la nececidad de deterrminar acciones para prevenir su ocurrencia",IF(AV175=8," Evaluar a juicio de experto la nececidad de deterrminar acciones para prevenir su ocurrencia",IF(AV175=9," Evaluar a juicio de experto la nececidad de deterrminar acciones para prevenir su ocurrencia",IF(AV175=10," Evaluar a juicio de experto la nececidad de deterrminar acciones para prevenir su ocurrencia",IF(AV175=12," Evaluar a juicio de experto la nececidad de deterrminar acciones para prevenir su ocurrencia",IF(AV175=15," Deterrminar acciones para prevenir su ocurrencia, compartirla o eliminarla.",IF(AV175=16," Deterrminar acciones para prevenir su ocurrencia, compartirla o eliminarla.",IF(AV175=20," Deterrminar acciones para prevenir su ocurrencia, compartirla o eliminarla.",IF(AV175=25," Deterrminar acciones para prevenir su ocurrencia, compartirla o eliminarla."," Aceptar el riesgo. No determinar acciones."))))))))))))))</f>
        <v xml:space="preserve"> Aceptar el riesgo. No determinar acciones.</v>
      </c>
      <c r="AZ175" s="495"/>
      <c r="BA175" s="458"/>
      <c r="BB175" s="458"/>
    </row>
    <row r="176" spans="2:54" ht="33" customHeight="1">
      <c r="B176" s="477"/>
      <c r="C176" s="461"/>
      <c r="D176" s="460"/>
      <c r="E176" s="483"/>
      <c r="F176" s="460"/>
      <c r="G176" s="460"/>
      <c r="H176" s="460"/>
      <c r="I176" s="460"/>
      <c r="J176" s="198" t="s">
        <v>486</v>
      </c>
      <c r="K176" s="198" t="s">
        <v>487</v>
      </c>
      <c r="M176" s="462"/>
      <c r="N176" s="462"/>
      <c r="O176" s="462"/>
      <c r="P176" s="462"/>
      <c r="Q176" s="462"/>
      <c r="R176" s="462"/>
      <c r="S176" s="463"/>
      <c r="U176" s="198" t="str">
        <f t="shared" si="54"/>
        <v>Realización de las inversiones y practicas de operación y mantenimiento necesarias.</v>
      </c>
      <c r="V176" s="312" t="s">
        <v>120</v>
      </c>
      <c r="W176" s="195" t="s">
        <v>131</v>
      </c>
      <c r="X176" s="448">
        <v>1</v>
      </c>
      <c r="Y176" s="449"/>
      <c r="Z176" s="450"/>
      <c r="AA176" s="448">
        <v>1</v>
      </c>
      <c r="AB176" s="449"/>
      <c r="AC176" s="450"/>
      <c r="AD176" s="448">
        <v>2</v>
      </c>
      <c r="AE176" s="449"/>
      <c r="AF176" s="450"/>
      <c r="AG176" s="448">
        <v>1</v>
      </c>
      <c r="AH176" s="449"/>
      <c r="AI176" s="450"/>
      <c r="AJ176" s="189">
        <f>((X176/2)+(AA176/2)+(AD176/2)+(AG176/2))/4</f>
        <v>0.625</v>
      </c>
      <c r="AK176" s="189" t="str">
        <f>IF(AND(AJ176&gt;=0%,AJ176&lt;40%),"No Efectivo",IF(AND(AJ176&gt;=41%,AJ176&lt;60%),"Poco Efectivo",IF(AND(AJ176&gt;=61%,AJ176&lt;80%),"Medianamente Efectivo",IF(AND(AJ176&gt;=81%,AJ176&lt;90%),"Efectivo", IF(AND(AJ176&gt;=91%,AJ176&lt;=100%),"Altamente Efectivo")))))</f>
        <v>Medianamente Efectivo</v>
      </c>
      <c r="AL176" s="481"/>
      <c r="AM176" s="481"/>
      <c r="AN176" s="481"/>
      <c r="AO176" s="481"/>
      <c r="AQ176" s="471"/>
      <c r="AR176" s="470"/>
      <c r="AS176" s="471"/>
      <c r="AT176" s="451"/>
      <c r="AU176" s="451"/>
      <c r="AV176" s="452"/>
      <c r="AW176" s="451"/>
      <c r="AX176" s="453"/>
      <c r="AZ176" s="496"/>
      <c r="BA176" s="459"/>
      <c r="BB176" s="459"/>
    </row>
    <row r="177" spans="2:54" ht="33" customHeight="1">
      <c r="B177" s="477"/>
      <c r="C177" s="482" t="s">
        <v>488</v>
      </c>
      <c r="D177" s="460"/>
      <c r="E177" s="483"/>
      <c r="F177" s="460" t="s">
        <v>119</v>
      </c>
      <c r="G177" s="460"/>
      <c r="H177" s="460"/>
      <c r="I177" s="460"/>
      <c r="J177" s="199" t="s">
        <v>432</v>
      </c>
      <c r="K177" s="198" t="s">
        <v>434</v>
      </c>
      <c r="M177" s="462">
        <v>4</v>
      </c>
      <c r="N177" s="462" t="str">
        <f>IF(M177=5,"Esperada",IF(M177=4,"Alta",IF(M177=3,"Media",IF(M177=2,"Baja",IF(M177=1,"Remota","0")))))</f>
        <v>Alta</v>
      </c>
      <c r="O177" s="462">
        <v>4</v>
      </c>
      <c r="P177" s="462" t="str">
        <f>IF(O177=5,"Significativo",IF(O177=4,"Alto",IF(O177=3,"Medio",IF(O177=2,"Bajo",IF(O177=1,"No Significativo","0")))))</f>
        <v>Alto</v>
      </c>
      <c r="Q177" s="462" t="s">
        <v>92</v>
      </c>
      <c r="R177" s="462">
        <f>O177*M177</f>
        <v>16</v>
      </c>
      <c r="S177" s="463" t="str">
        <f>IF(R177=1,"Bajo",IF(R177=2,"Bajo",IF(R177=3,"Bajo",IF(R177=4,"Bajo",IF(R177=5,"Medio",IF(R177=6,"Medio",IF(R177=8,"Medio",IF(R177=9,"Medio",IF(R177=10,"Medio",IF(R177=12,"Medio",IF(R177=15,"Alto",IF(R177=16,"Alto",IF(R177=20,"Alto",IF(R177=25,"Alto","0"))))))))))))))</f>
        <v>Alto</v>
      </c>
      <c r="U177" s="198" t="str">
        <f>+K177</f>
        <v>Inspecciones mensuales, mantenimientos preventivos a equipos de subestación</v>
      </c>
      <c r="V177" s="312" t="s">
        <v>109</v>
      </c>
      <c r="W177" s="195" t="s">
        <v>123</v>
      </c>
      <c r="X177" s="448">
        <v>2</v>
      </c>
      <c r="Y177" s="449"/>
      <c r="Z177" s="450"/>
      <c r="AA177" s="448">
        <v>1</v>
      </c>
      <c r="AB177" s="449"/>
      <c r="AC177" s="450"/>
      <c r="AD177" s="448">
        <v>2</v>
      </c>
      <c r="AE177" s="449"/>
      <c r="AF177" s="450"/>
      <c r="AG177" s="448">
        <v>2</v>
      </c>
      <c r="AH177" s="449"/>
      <c r="AI177" s="450"/>
      <c r="AJ177" s="189">
        <f>((X177/2)+(AA177/2)+(AD177/2)+(AG177/2))/4</f>
        <v>0.875</v>
      </c>
      <c r="AK177" s="189" t="str">
        <f>IF(AND(AJ177&gt;=0%,AJ177&lt;40%),"No Efectivo",IF(AND(AJ177&gt;=41%,AJ177&lt;60%),"Poco Efectivo",IF(AND(AJ177&gt;=61%,AJ177&lt;80%),"Medianamente Efectivo",IF(AND(AJ177&gt;=81%,AJ177&lt;90%),"Efectivo", IF(AND(AJ177&gt;=91%,AJ177&lt;=100%),"Altamente Efectivo")))))</f>
        <v>Efectivo</v>
      </c>
      <c r="AL177" s="481">
        <f>AVERAGE(AJ177:AJ179)</f>
        <v>0.875</v>
      </c>
      <c r="AM177" s="481" t="str">
        <f>IF(AND(AL177&gt;=0%,AL177&lt;40%),"0% ",IF(AND(AL177&gt;=41%,AL177&lt;60%),"20%",IF(AND(AL177&gt;=61%,AL177&lt;80%),"40%",IF(AND(AL177&gt;=81%,AL177&lt;90%),"60%", IF(AND(AL177&gt;=91%,AL177&lt;=100%),"80","0%")))))</f>
        <v>60%</v>
      </c>
      <c r="AN177" s="481">
        <f>AVERAGE(AJ177:AJ179)</f>
        <v>0.875</v>
      </c>
      <c r="AO177" s="481" t="str">
        <f>IF(AND(AN177&gt;=0%,AN177&lt;40%),"0% ",IF(AND(AN177&gt;=41%,AN177&lt;60%),"20%",IF(AND(AN177&gt;=61%,AN177&lt;80%),"40%",IF(AND(AN177&gt;=81%,AN177&lt;90%),"60%", IF(AND(AN177&gt;=91%,AN177&lt;=100%),"80","0%")))))</f>
        <v>60%</v>
      </c>
      <c r="AQ177" s="471">
        <f>M177-(M177*AL177)</f>
        <v>0.5</v>
      </c>
      <c r="AR177" s="470" t="str">
        <f>IF(AQ177=5,"Esperada",IF(AQ177=4,"Alta",IF(AQ177=3,"Media",IF(AQ177=2,"Baja",IF(AQ177=1,"Remota","Remota")))))</f>
        <v>Remota</v>
      </c>
      <c r="AS177" s="471">
        <f>O177-(O177*AO177)</f>
        <v>1.6</v>
      </c>
      <c r="AT177" s="451" t="str">
        <f>IF(AS177=5,"Significativo",IF(AS177=4,"Alto",IF(AS177=3,"Medio",IF(AS177=2,"Bajo",IF(AS177=1,"No Significativo","No Significativo")))))</f>
        <v>No Significativo</v>
      </c>
      <c r="AU177" s="451" t="str">
        <f>Q177</f>
        <v>Operacional</v>
      </c>
      <c r="AV177" s="452">
        <f>AQ177*AS177</f>
        <v>0.8</v>
      </c>
      <c r="AW177" s="451" t="str">
        <f>IF(AV177=1,"Bajo",IF(AV177=2,"Bajo",IF(AV177=3,"Bajo",IF(AV177=4,"Bajo",IF(AV177=5,"Medio",IF(AV177=6,"Medio",IF(AV177=8,"Medio",IF(AV177=9,"Medio",IF(AV177=10,"Medio",IF(AV177=12,"Medio",IF(AV177=15,"Alto",IF(AV177=16,"Alto",IF(AV177=20,"Alto",IF(AV177=25,"Alto","Bajo"))))))))))))))</f>
        <v>Bajo</v>
      </c>
      <c r="AX177" s="489" t="str">
        <f>IF(AV177=1," Aceptar el riesgo. No determinar acciones.",IF(AV177=2," Aceptar el riesgo. No determinar acciones.",IF(AV177=3," Aceptar el riesgo. No determinar acciones.",IF(AV177=4," Aceptar el riesgo. No determinar acciones.",IF(AV177=5," Evaluar a juicio de experto la nececidad de deterrminar acciones para prevenir su ocurrencia",IF(AV177=6," Evaluar a juicio de experto la nececidad de deterrminar acciones para prevenir su ocurrencia",IF(AV177=8," Evaluar a juicio de experto la nececidad de deterrminar acciones para prevenir su ocurrencia",IF(AV177=9," Evaluar a juicio de experto la nececidad de deterrminar acciones para prevenir su ocurrencia",IF(AV177=10," Evaluar a juicio de experto la nececidad de deterrminar acciones para prevenir su ocurrencia",IF(AV177=12," Evaluar a juicio de experto la nececidad de deterrminar acciones para prevenir su ocurrencia",IF(AV177=15," Deterrminar acciones para prevenir su ocurrencia, compartirla o eliminarla.",IF(AV177=16," Deterrminar acciones para prevenir su ocurrencia, compartirla o eliminarla.",IF(AV177=20," Deterrminar acciones para prevenir su ocurrencia, compartirla o eliminarla.",IF(AV177=25," Deterrminar acciones para prevenir su ocurrencia, compartirla o eliminarla."," Aceptar el riesgo. No determinar acciones."))))))))))))))</f>
        <v xml:space="preserve"> Aceptar el riesgo. No determinar acciones.</v>
      </c>
      <c r="AZ177" s="454"/>
      <c r="BA177" s="458"/>
      <c r="BB177" s="493"/>
    </row>
    <row r="178" spans="2:54" ht="33.75" customHeight="1">
      <c r="B178" s="477"/>
      <c r="C178" s="482"/>
      <c r="D178" s="460"/>
      <c r="E178" s="483"/>
      <c r="F178" s="460"/>
      <c r="G178" s="460"/>
      <c r="H178" s="460"/>
      <c r="I178" s="460"/>
      <c r="J178" s="199" t="s">
        <v>433</v>
      </c>
      <c r="K178" s="198" t="s">
        <v>436</v>
      </c>
      <c r="M178" s="462"/>
      <c r="N178" s="462"/>
      <c r="O178" s="462"/>
      <c r="P178" s="462"/>
      <c r="Q178" s="462"/>
      <c r="R178" s="462"/>
      <c r="S178" s="463"/>
      <c r="U178" s="198" t="str">
        <f>+K178</f>
        <v>Mantenimientos preventivos  programados y reposición de infraestructura en líneas de transmisión y redes de distribución</v>
      </c>
      <c r="V178" s="312" t="s">
        <v>109</v>
      </c>
      <c r="W178" s="195" t="s">
        <v>123</v>
      </c>
      <c r="X178" s="448">
        <v>2</v>
      </c>
      <c r="Y178" s="449"/>
      <c r="Z178" s="450"/>
      <c r="AA178" s="448">
        <v>1</v>
      </c>
      <c r="AB178" s="449"/>
      <c r="AC178" s="450"/>
      <c r="AD178" s="448">
        <v>2</v>
      </c>
      <c r="AE178" s="449"/>
      <c r="AF178" s="450"/>
      <c r="AG178" s="448">
        <v>2</v>
      </c>
      <c r="AH178" s="449"/>
      <c r="AI178" s="450"/>
      <c r="AJ178" s="189">
        <f>((X178/2)+(AA178/2)+(AD178/2)+(AG178/2))/4</f>
        <v>0.875</v>
      </c>
      <c r="AK178" s="189" t="str">
        <f>IF(AND(AJ178&gt;=0%,AJ178&lt;40%),"No Efectivo",IF(AND(AJ178&gt;=41%,AJ178&lt;60%),"Poco Efectivo",IF(AND(AJ178&gt;=61%,AJ178&lt;80%),"Medianamente Efectivo",IF(AND(AJ178&gt;=81%,AJ178&lt;90%),"Efectivo", IF(AND(AJ178&gt;=91%,AJ178&lt;=100%),"Altamente Efectivo")))))</f>
        <v>Efectivo</v>
      </c>
      <c r="AL178" s="481"/>
      <c r="AM178" s="481"/>
      <c r="AN178" s="481"/>
      <c r="AO178" s="481"/>
      <c r="AQ178" s="471"/>
      <c r="AR178" s="470"/>
      <c r="AS178" s="471"/>
      <c r="AT178" s="451"/>
      <c r="AU178" s="451"/>
      <c r="AV178" s="452"/>
      <c r="AW178" s="451"/>
      <c r="AX178" s="490"/>
      <c r="AZ178" s="464"/>
      <c r="BA178" s="492"/>
      <c r="BB178" s="492"/>
    </row>
    <row r="179" spans="2:54" ht="35.25" customHeight="1">
      <c r="B179" s="477"/>
      <c r="C179" s="482"/>
      <c r="D179" s="460"/>
      <c r="E179" s="483"/>
      <c r="F179" s="460"/>
      <c r="G179" s="460"/>
      <c r="H179" s="460"/>
      <c r="I179" s="460"/>
      <c r="J179" s="198" t="s">
        <v>437</v>
      </c>
      <c r="K179" s="198" t="s">
        <v>435</v>
      </c>
      <c r="M179" s="462"/>
      <c r="N179" s="462"/>
      <c r="O179" s="462"/>
      <c r="P179" s="462"/>
      <c r="Q179" s="462"/>
      <c r="R179" s="462"/>
      <c r="S179" s="463"/>
      <c r="U179" s="198" t="str">
        <f>+K179</f>
        <v xml:space="preserve">Contratación de podas y rocería </v>
      </c>
      <c r="V179" s="312" t="s">
        <v>109</v>
      </c>
      <c r="W179" s="195" t="s">
        <v>123</v>
      </c>
      <c r="X179" s="448">
        <v>2</v>
      </c>
      <c r="Y179" s="449"/>
      <c r="Z179" s="450"/>
      <c r="AA179" s="448">
        <v>1</v>
      </c>
      <c r="AB179" s="449"/>
      <c r="AC179" s="450"/>
      <c r="AD179" s="448">
        <v>2</v>
      </c>
      <c r="AE179" s="449"/>
      <c r="AF179" s="450"/>
      <c r="AG179" s="448">
        <v>2</v>
      </c>
      <c r="AH179" s="449"/>
      <c r="AI179" s="450"/>
      <c r="AJ179" s="189">
        <f>((X179/2)+(AA179/2)+(AD179/2)+(AG179/2))/4</f>
        <v>0.875</v>
      </c>
      <c r="AK179" s="189" t="str">
        <f>IF(AND(AJ179&gt;=0%,AJ179&lt;40%),"No Efectivo",IF(AND(AJ179&gt;=41%,AJ179&lt;60%),"Poco Efectivo",IF(AND(AJ179&gt;=61%,AJ179&lt;80%),"Medianamente Efectivo",IF(AND(AJ179&gt;=81%,AJ179&lt;90%),"Efectivo", IF(AND(AJ179&gt;=91%,AJ179&lt;=100%),"Altamente Efectivo")))))</f>
        <v>Efectivo</v>
      </c>
      <c r="AL179" s="481"/>
      <c r="AM179" s="481"/>
      <c r="AN179" s="481"/>
      <c r="AO179" s="481"/>
      <c r="AQ179" s="471"/>
      <c r="AR179" s="470"/>
      <c r="AS179" s="471"/>
      <c r="AT179" s="451"/>
      <c r="AU179" s="451"/>
      <c r="AV179" s="452"/>
      <c r="AW179" s="451"/>
      <c r="AX179" s="491"/>
      <c r="AZ179" s="455"/>
      <c r="BA179" s="459"/>
      <c r="BB179" s="459"/>
    </row>
    <row r="180" spans="2:54" ht="36" customHeight="1">
      <c r="B180" s="477" t="s">
        <v>489</v>
      </c>
      <c r="C180" s="482" t="s">
        <v>490</v>
      </c>
      <c r="D180" s="460" t="s">
        <v>119</v>
      </c>
      <c r="E180" s="483"/>
      <c r="F180" s="460"/>
      <c r="G180" s="460"/>
      <c r="H180" s="460"/>
      <c r="I180" s="460"/>
      <c r="J180" s="198" t="s">
        <v>491</v>
      </c>
      <c r="K180" s="198" t="s">
        <v>498</v>
      </c>
      <c r="M180" s="462">
        <v>4</v>
      </c>
      <c r="N180" s="462" t="str">
        <f>IF(M180=5,"Esperada",IF(M180=4,"Alta",IF(M180=3,"Media",IF(M180=2,"Baja",IF(M180=1,"Remota","0")))))</f>
        <v>Alta</v>
      </c>
      <c r="O180" s="462">
        <v>4</v>
      </c>
      <c r="P180" s="462" t="str">
        <f>IF(O180=5,"Significativo",IF(O180=4,"Alto",IF(O180=3,"Medio",IF(O180=2,"Bajo",IF(O180=1,"No Significativo","0")))))</f>
        <v>Alto</v>
      </c>
      <c r="Q180" s="462" t="s">
        <v>43</v>
      </c>
      <c r="R180" s="462">
        <f>O180*M180</f>
        <v>16</v>
      </c>
      <c r="S180" s="463" t="str">
        <f>IF(R180=1,"Bajo",IF(R180=2,"Bajo",IF(R180=3,"Bajo",IF(R180=4,"Bajo",IF(R180=5,"Medio",IF(R180=6,"Medio",IF(R180=8,"Medio",IF(R180=9,"Medio",IF(R180=10,"Medio",IF(R180=12,"Medio",IF(R180=15,"Alto",IF(R180=16,"Alto",IF(R180=20,"Alto",IF(R180=25,"Alto","0"))))))))))))))</f>
        <v>Alto</v>
      </c>
      <c r="U180" s="198" t="str">
        <f t="shared" si="54"/>
        <v>Implementación de guardado en caja fuerte</v>
      </c>
      <c r="V180" s="312" t="s">
        <v>120</v>
      </c>
      <c r="W180" s="195" t="s">
        <v>131</v>
      </c>
      <c r="X180" s="448">
        <v>0</v>
      </c>
      <c r="Y180" s="449"/>
      <c r="Z180" s="450"/>
      <c r="AA180" s="448">
        <v>1</v>
      </c>
      <c r="AB180" s="449"/>
      <c r="AC180" s="450"/>
      <c r="AD180" s="448">
        <v>2</v>
      </c>
      <c r="AE180" s="449"/>
      <c r="AF180" s="450"/>
      <c r="AG180" s="448">
        <v>1</v>
      </c>
      <c r="AH180" s="449"/>
      <c r="AI180" s="450"/>
      <c r="AJ180" s="189">
        <f t="shared" ref="AJ180:AJ185" si="58">((X180/2)+(AA180/2)+(AD180/2)+(AG180/2))/4</f>
        <v>0.5</v>
      </c>
      <c r="AK180" s="189" t="str">
        <f t="shared" ref="AK180:AK185" si="59">IF(AND(AJ180&gt;=0%,AJ180&lt;40%),"No Efectivo",IF(AND(AJ180&gt;=41%,AJ180&lt;60%),"Poco Efectivo",IF(AND(AJ180&gt;=61%,AJ180&lt;80%),"Medianamente Efectivo",IF(AND(AJ180&gt;=81%,AJ180&lt;90%),"Efectivo", IF(AND(AJ180&gt;=91%,AJ180&lt;=100%),"Altamente Efectivo")))))</f>
        <v>Poco Efectivo</v>
      </c>
      <c r="AL180" s="481">
        <f>AVERAGE(AJ180:AJ185)</f>
        <v>0.58333333333333337</v>
      </c>
      <c r="AM180" s="481" t="str">
        <f>IF(AND(AL180&gt;=0%,AL180&lt;40%),"0% ",IF(AND(AL180&gt;=41%,AL180&lt;60%),"20%",IF(AND(AL180&gt;=61%,AL180&lt;80%),"40%",IF(AND(AL180&gt;=81%,AL180&lt;90%),"60%", IF(AND(AL180&gt;=91%,AL180&lt;=100%),"80","0%")))))</f>
        <v>20%</v>
      </c>
      <c r="AN180" s="481">
        <f>AVERAGE(AJ182:AJ185)</f>
        <v>0.59375</v>
      </c>
      <c r="AO180" s="481" t="str">
        <f>IF(AND(AN180&gt;=0%,AN180&lt;40%),"0% ",IF(AND(AN180&gt;=41%,AN180&lt;60%),"20%",IF(AND(AN180&gt;=61%,AN180&lt;80%),"40%",IF(AND(AN180&gt;=81%,AN180&lt;90%),"60%", IF(AND(AN180&gt;=91%,AN180&lt;=100%),"80","0%")))))</f>
        <v>20%</v>
      </c>
      <c r="AQ180" s="471">
        <f>M180-(M180*AL180)</f>
        <v>1.6666666666666665</v>
      </c>
      <c r="AR180" s="470" t="str">
        <f>IF(AQ180=5,"Esperada",IF(AQ180=4,"Alta",IF(AQ180=3,"Media",IF(AQ180=2,"Baja",IF(AQ180=1,"Remota","Remota")))))</f>
        <v>Remota</v>
      </c>
      <c r="AS180" s="471">
        <f>O180-(O180*AO180)</f>
        <v>3.2</v>
      </c>
      <c r="AT180" s="451" t="str">
        <f>IF(AS180=5,"Significativo",IF(AS180=4,"Alto",IF(AS180=3,"Medio",IF(AS180=2,"Bajo",IF(AS180=1,"No Significativo","No Significativo")))))</f>
        <v>No Significativo</v>
      </c>
      <c r="AU180" s="451" t="str">
        <f>Q180</f>
        <v>Financiera</v>
      </c>
      <c r="AV180" s="452">
        <f>AQ180*AS180</f>
        <v>5.333333333333333</v>
      </c>
      <c r="AW180" s="451" t="str">
        <f>IF(AV180=1,"Bajo",IF(AV180=2,"Bajo",IF(AV180=3,"Bajo",IF(AV180=4,"Bajo",IF(AV180=5,"Medio",IF(AV180=6,"Medio",IF(AV180=8,"Medio",IF(AV180=9,"Medio",IF(AV180=10,"Medio",IF(AV180=12,"Medio",IF(AV180=15,"Alto",IF(AV180=16,"Alto",IF(AV180=20,"Alto",IF(AV180=25,"Alto","Bajo"))))))))))))))</f>
        <v>Bajo</v>
      </c>
      <c r="AX180" s="451" t="str">
        <f>IF(AV180=1," Aceptar el riesgo. No determinar acciones.",IF(AV180=2," Aceptar el riesgo. No determinar acciones.",IF(AV180=3," Aceptar el riesgo. No determinar acciones.",IF(AV180=4," Aceptar el riesgo. No determinar acciones.",IF(AV180=5," Evaluar a juicio de experto la nececidad de deterrminar acciones para prevenir su ocurrencia",IF(AV180=6," Evaluar a juicio de experto la nececidad de deterrminar acciones para prevenir su ocurrencia",IF(AV180=8," Evaluar a juicio de experto la nececidad de deterrminar acciones para prevenir su ocurrencia",IF(AV180=9," Evaluar a juicio de experto la nececidad de deterrminar acciones para prevenir su ocurrencia",IF(AV180=10," Evaluar a juicio de experto la nececidad de deterrminar acciones para prevenir su ocurrencia",IF(AV180=12," Evaluar a juicio de experto la nececidad de deterrminar acciones para prevenir su ocurrencia",IF(AV180=15," Deterrminar acciones para prevenir su ocurrencia, compartirla o eliminarla.",IF(AV180=16," Deterrminar acciones para prevenir su ocurrencia, compartirla o eliminarla.",IF(AV180=20," Deterrminar acciones para prevenir su ocurrencia, compartirla o eliminarla.",IF(AV180=25," Deterrminar acciones para prevenir su ocurrencia, compartirla o eliminarla."," Aceptar el riesgo. No determinar acciones."))))))))))))))</f>
        <v xml:space="preserve"> Aceptar el riesgo. No determinar acciones.</v>
      </c>
      <c r="AZ180" s="454"/>
      <c r="BA180" s="456"/>
      <c r="BB180" s="458"/>
    </row>
    <row r="181" spans="2:54" ht="30.75" customHeight="1">
      <c r="B181" s="477"/>
      <c r="C181" s="482"/>
      <c r="D181" s="460"/>
      <c r="E181" s="483"/>
      <c r="F181" s="460"/>
      <c r="G181" s="460"/>
      <c r="H181" s="460"/>
      <c r="I181" s="460"/>
      <c r="J181" s="198" t="s">
        <v>492</v>
      </c>
      <c r="K181" s="198" t="s">
        <v>497</v>
      </c>
      <c r="M181" s="462"/>
      <c r="N181" s="462"/>
      <c r="O181" s="462"/>
      <c r="P181" s="462"/>
      <c r="Q181" s="462"/>
      <c r="R181" s="462"/>
      <c r="S181" s="463"/>
      <c r="U181" s="198" t="str">
        <f t="shared" si="54"/>
        <v>Sistema de vigilancia con cámaras de seguridad</v>
      </c>
      <c r="V181" s="312" t="s">
        <v>120</v>
      </c>
      <c r="W181" s="195" t="s">
        <v>134</v>
      </c>
      <c r="X181" s="448">
        <v>0</v>
      </c>
      <c r="Y181" s="449"/>
      <c r="Z181" s="450"/>
      <c r="AA181" s="448">
        <v>2</v>
      </c>
      <c r="AB181" s="449"/>
      <c r="AC181" s="450"/>
      <c r="AD181" s="448">
        <v>2</v>
      </c>
      <c r="AE181" s="449"/>
      <c r="AF181" s="450"/>
      <c r="AG181" s="448">
        <v>1</v>
      </c>
      <c r="AH181" s="449"/>
      <c r="AI181" s="450"/>
      <c r="AJ181" s="189">
        <f t="shared" si="58"/>
        <v>0.625</v>
      </c>
      <c r="AK181" s="189" t="str">
        <f t="shared" si="59"/>
        <v>Medianamente Efectivo</v>
      </c>
      <c r="AL181" s="481"/>
      <c r="AM181" s="481"/>
      <c r="AN181" s="481"/>
      <c r="AO181" s="481"/>
      <c r="AQ181" s="471"/>
      <c r="AR181" s="470"/>
      <c r="AS181" s="471"/>
      <c r="AT181" s="451"/>
      <c r="AU181" s="451"/>
      <c r="AV181" s="452"/>
      <c r="AW181" s="451"/>
      <c r="AX181" s="451"/>
      <c r="AZ181" s="464"/>
      <c r="BA181" s="494"/>
      <c r="BB181" s="492"/>
    </row>
    <row r="182" spans="2:54" ht="30.75" customHeight="1">
      <c r="B182" s="477"/>
      <c r="C182" s="482"/>
      <c r="D182" s="460"/>
      <c r="E182" s="483"/>
      <c r="F182" s="460"/>
      <c r="G182" s="460"/>
      <c r="H182" s="460"/>
      <c r="I182" s="460"/>
      <c r="J182" s="198" t="s">
        <v>493</v>
      </c>
      <c r="K182" s="198" t="s">
        <v>500</v>
      </c>
      <c r="M182" s="462"/>
      <c r="N182" s="462"/>
      <c r="O182" s="462"/>
      <c r="P182" s="462"/>
      <c r="Q182" s="462"/>
      <c r="R182" s="462"/>
      <c r="S182" s="463"/>
      <c r="U182" s="198" t="str">
        <f t="shared" si="54"/>
        <v>Amparo por pérdida o robo a través de pólizas de seguros adoptando las medidas de seguridad necesarias</v>
      </c>
      <c r="V182" s="312" t="s">
        <v>109</v>
      </c>
      <c r="W182" s="195" t="s">
        <v>131</v>
      </c>
      <c r="X182" s="448">
        <v>0</v>
      </c>
      <c r="Y182" s="449"/>
      <c r="Z182" s="450"/>
      <c r="AA182" s="448">
        <v>1</v>
      </c>
      <c r="AB182" s="449"/>
      <c r="AC182" s="450"/>
      <c r="AD182" s="448">
        <v>2</v>
      </c>
      <c r="AE182" s="449"/>
      <c r="AF182" s="450"/>
      <c r="AG182" s="448">
        <v>1</v>
      </c>
      <c r="AH182" s="449"/>
      <c r="AI182" s="450"/>
      <c r="AJ182" s="189">
        <f t="shared" si="58"/>
        <v>0.5</v>
      </c>
      <c r="AK182" s="189" t="str">
        <f t="shared" si="59"/>
        <v>Poco Efectivo</v>
      </c>
      <c r="AL182" s="481"/>
      <c r="AM182" s="481"/>
      <c r="AN182" s="481"/>
      <c r="AO182" s="481"/>
      <c r="AQ182" s="471"/>
      <c r="AR182" s="470"/>
      <c r="AS182" s="471"/>
      <c r="AT182" s="451"/>
      <c r="AU182" s="451"/>
      <c r="AV182" s="452"/>
      <c r="AW182" s="451"/>
      <c r="AX182" s="451"/>
      <c r="AZ182" s="464"/>
      <c r="BA182" s="494"/>
      <c r="BB182" s="492"/>
    </row>
    <row r="183" spans="2:54" ht="30.75" customHeight="1">
      <c r="B183" s="477"/>
      <c r="C183" s="482"/>
      <c r="D183" s="460"/>
      <c r="E183" s="483"/>
      <c r="F183" s="460"/>
      <c r="G183" s="460"/>
      <c r="H183" s="460"/>
      <c r="I183" s="460"/>
      <c r="J183" s="198" t="s">
        <v>494</v>
      </c>
      <c r="K183" s="198" t="s">
        <v>499</v>
      </c>
      <c r="M183" s="462"/>
      <c r="N183" s="462"/>
      <c r="O183" s="462"/>
      <c r="P183" s="462"/>
      <c r="Q183" s="462"/>
      <c r="R183" s="462"/>
      <c r="S183" s="463"/>
      <c r="U183" s="198" t="str">
        <f t="shared" si="54"/>
        <v>Acompañamiento de la policía cada vez que se lleven los recursos al banco</v>
      </c>
      <c r="V183" s="312" t="s">
        <v>109</v>
      </c>
      <c r="W183" s="195" t="s">
        <v>131</v>
      </c>
      <c r="X183" s="448">
        <v>0</v>
      </c>
      <c r="Y183" s="449"/>
      <c r="Z183" s="450"/>
      <c r="AA183" s="448">
        <v>1</v>
      </c>
      <c r="AB183" s="449"/>
      <c r="AC183" s="450"/>
      <c r="AD183" s="448">
        <v>2</v>
      </c>
      <c r="AE183" s="449"/>
      <c r="AF183" s="450"/>
      <c r="AG183" s="448">
        <v>1</v>
      </c>
      <c r="AH183" s="449"/>
      <c r="AI183" s="450"/>
      <c r="AJ183" s="189">
        <f t="shared" si="58"/>
        <v>0.5</v>
      </c>
      <c r="AK183" s="189" t="str">
        <f t="shared" si="59"/>
        <v>Poco Efectivo</v>
      </c>
      <c r="AL183" s="481"/>
      <c r="AM183" s="481"/>
      <c r="AN183" s="481"/>
      <c r="AO183" s="481"/>
      <c r="AQ183" s="471"/>
      <c r="AR183" s="470"/>
      <c r="AS183" s="471"/>
      <c r="AT183" s="451"/>
      <c r="AU183" s="451"/>
      <c r="AV183" s="452"/>
      <c r="AW183" s="451"/>
      <c r="AX183" s="451"/>
      <c r="AZ183" s="464"/>
      <c r="BA183" s="494"/>
      <c r="BB183" s="492"/>
    </row>
    <row r="184" spans="2:54" ht="30.75" customHeight="1">
      <c r="B184" s="477"/>
      <c r="C184" s="482"/>
      <c r="D184" s="460"/>
      <c r="E184" s="483"/>
      <c r="F184" s="460"/>
      <c r="G184" s="460"/>
      <c r="H184" s="460"/>
      <c r="I184" s="460"/>
      <c r="J184" s="198" t="s">
        <v>495</v>
      </c>
      <c r="K184" s="198" t="s">
        <v>501</v>
      </c>
      <c r="M184" s="462"/>
      <c r="N184" s="462"/>
      <c r="O184" s="462"/>
      <c r="P184" s="462"/>
      <c r="Q184" s="462"/>
      <c r="R184" s="462"/>
      <c r="S184" s="463"/>
      <c r="U184" s="198" t="str">
        <f t="shared" si="54"/>
        <v>Amparo por pérdida o robo a través de pólizas de seguros</v>
      </c>
      <c r="V184" s="312" t="s">
        <v>109</v>
      </c>
      <c r="W184" s="195" t="s">
        <v>131</v>
      </c>
      <c r="X184" s="448">
        <v>0</v>
      </c>
      <c r="Y184" s="449"/>
      <c r="Z184" s="450"/>
      <c r="AA184" s="448">
        <v>1</v>
      </c>
      <c r="AB184" s="449"/>
      <c r="AC184" s="450"/>
      <c r="AD184" s="448">
        <v>2</v>
      </c>
      <c r="AE184" s="449"/>
      <c r="AF184" s="450"/>
      <c r="AG184" s="448">
        <v>1</v>
      </c>
      <c r="AH184" s="449"/>
      <c r="AI184" s="450"/>
      <c r="AJ184" s="189">
        <f t="shared" si="58"/>
        <v>0.5</v>
      </c>
      <c r="AK184" s="189" t="str">
        <f t="shared" si="59"/>
        <v>Poco Efectivo</v>
      </c>
      <c r="AL184" s="481"/>
      <c r="AM184" s="481"/>
      <c r="AN184" s="481"/>
      <c r="AO184" s="481"/>
      <c r="AQ184" s="471"/>
      <c r="AR184" s="470"/>
      <c r="AS184" s="471"/>
      <c r="AT184" s="451"/>
      <c r="AU184" s="451"/>
      <c r="AV184" s="452"/>
      <c r="AW184" s="451"/>
      <c r="AX184" s="451"/>
      <c r="AZ184" s="464"/>
      <c r="BA184" s="494"/>
      <c r="BB184" s="492"/>
    </row>
    <row r="185" spans="2:54" ht="30.75" customHeight="1">
      <c r="B185" s="477"/>
      <c r="C185" s="482"/>
      <c r="D185" s="460"/>
      <c r="E185" s="483"/>
      <c r="F185" s="460"/>
      <c r="G185" s="460"/>
      <c r="H185" s="460"/>
      <c r="I185" s="460"/>
      <c r="J185" s="198" t="s">
        <v>496</v>
      </c>
      <c r="K185" s="198" t="s">
        <v>502</v>
      </c>
      <c r="M185" s="462"/>
      <c r="N185" s="462"/>
      <c r="O185" s="462"/>
      <c r="P185" s="462"/>
      <c r="Q185" s="462"/>
      <c r="R185" s="462"/>
      <c r="S185" s="463"/>
      <c r="U185" s="198" t="str">
        <f t="shared" si="54"/>
        <v>Diligenciar los formatos de control existentes</v>
      </c>
      <c r="V185" s="312" t="s">
        <v>109</v>
      </c>
      <c r="W185" s="195" t="s">
        <v>131</v>
      </c>
      <c r="X185" s="448">
        <v>2</v>
      </c>
      <c r="Y185" s="449"/>
      <c r="Z185" s="450"/>
      <c r="AA185" s="448">
        <v>1</v>
      </c>
      <c r="AB185" s="449"/>
      <c r="AC185" s="450"/>
      <c r="AD185" s="448">
        <v>2</v>
      </c>
      <c r="AE185" s="449"/>
      <c r="AF185" s="450"/>
      <c r="AG185" s="448">
        <v>2</v>
      </c>
      <c r="AH185" s="449"/>
      <c r="AI185" s="450"/>
      <c r="AJ185" s="189">
        <f t="shared" si="58"/>
        <v>0.875</v>
      </c>
      <c r="AK185" s="189" t="str">
        <f t="shared" si="59"/>
        <v>Efectivo</v>
      </c>
      <c r="AL185" s="481"/>
      <c r="AM185" s="481"/>
      <c r="AN185" s="481"/>
      <c r="AO185" s="481"/>
      <c r="AQ185" s="471"/>
      <c r="AR185" s="470"/>
      <c r="AS185" s="471"/>
      <c r="AT185" s="451"/>
      <c r="AU185" s="451"/>
      <c r="AV185" s="452"/>
      <c r="AW185" s="451"/>
      <c r="AX185" s="451"/>
      <c r="AZ185" s="455"/>
      <c r="BA185" s="457"/>
      <c r="BB185" s="459"/>
    </row>
    <row r="186" spans="2:54" ht="32.25" customHeight="1">
      <c r="B186" s="477"/>
      <c r="C186" s="461" t="s">
        <v>503</v>
      </c>
      <c r="D186" s="460" t="s">
        <v>119</v>
      </c>
      <c r="E186" s="483"/>
      <c r="F186" s="460"/>
      <c r="G186" s="460"/>
      <c r="H186" s="460"/>
      <c r="I186" s="460"/>
      <c r="J186" s="198" t="s">
        <v>504</v>
      </c>
      <c r="K186" s="198" t="s">
        <v>508</v>
      </c>
      <c r="M186" s="462">
        <v>4</v>
      </c>
      <c r="N186" s="462" t="str">
        <f>IF(M186=5,"Esperada",IF(M186=4,"Alta",IF(M186=3,"Media",IF(M186=2,"Baja",IF(M186=1,"Remota","0")))))</f>
        <v>Alta</v>
      </c>
      <c r="O186" s="462">
        <v>4</v>
      </c>
      <c r="P186" s="462" t="str">
        <f>IF(O186=5,"Significativo",IF(O186=4,"Alto",IF(O186=3,"Medio",IF(O186=2,"Bajo",IF(O186=1,"No Significativo","0")))))</f>
        <v>Alto</v>
      </c>
      <c r="Q186" s="462" t="s">
        <v>43</v>
      </c>
      <c r="R186" s="462">
        <f>O186*M186</f>
        <v>16</v>
      </c>
      <c r="S186" s="463" t="str">
        <f>IF(R186=1,"Bajo",IF(R186=2,"Bajo",IF(R186=3,"Bajo",IF(R186=4,"Bajo",IF(R186=5,"Medio",IF(R186=6,"Medio",IF(R186=8,"Medio",IF(R186=9,"Medio",IF(R186=10,"Medio",IF(R186=12,"Medio",IF(R186=15,"Alto",IF(R186=16,"Alto",IF(R186=20,"Alto",IF(R186=25,"Alto","0"))))))))))))))</f>
        <v>Alto</v>
      </c>
      <c r="U186" s="198" t="str">
        <f t="shared" si="54"/>
        <v>Control físico detallado de las fechas de vencimiento  y prioridad de los compromisos.</v>
      </c>
      <c r="V186" s="312" t="s">
        <v>109</v>
      </c>
      <c r="W186" s="195" t="s">
        <v>131</v>
      </c>
      <c r="X186" s="448">
        <v>2</v>
      </c>
      <c r="Y186" s="449"/>
      <c r="Z186" s="450"/>
      <c r="AA186" s="448">
        <v>1</v>
      </c>
      <c r="AB186" s="449"/>
      <c r="AC186" s="450"/>
      <c r="AD186" s="448">
        <v>2</v>
      </c>
      <c r="AE186" s="449"/>
      <c r="AF186" s="450"/>
      <c r="AG186" s="448">
        <v>2</v>
      </c>
      <c r="AH186" s="449"/>
      <c r="AI186" s="450"/>
      <c r="AJ186" s="189">
        <f t="shared" ref="AJ186:AJ191" si="60">((X186/2)+(AA186/2)+(AD186/2)+(AG186/2))/4</f>
        <v>0.875</v>
      </c>
      <c r="AK186" s="189" t="str">
        <f t="shared" ref="AK186:AK191" si="61">IF(AND(AJ186&gt;=0%,AJ186&lt;40%),"No Efectivo",IF(AND(AJ186&gt;=41%,AJ186&lt;60%),"Poco Efectivo",IF(AND(AJ186&gt;=61%,AJ186&lt;80%),"Medianamente Efectivo",IF(AND(AJ186&gt;=81%,AJ186&lt;90%),"Efectivo", IF(AND(AJ186&gt;=91%,AJ186&lt;=100%),"Altamente Efectivo")))))</f>
        <v>Efectivo</v>
      </c>
      <c r="AL186" s="481">
        <f>AVERAGE(AJ186:AJ189)</f>
        <v>0.84375</v>
      </c>
      <c r="AM186" s="481" t="str">
        <f>IF(AND(AL186&gt;=0%,AL186&lt;40%),"0% ",IF(AND(AL186&gt;=41%,AL186&lt;60%),"20%",IF(AND(AL186&gt;=61%,AL186&lt;80%),"40%",IF(AND(AL186&gt;=81%,AL186&lt;90%),"60%", IF(AND(AL186&gt;=91%,AL186&lt;=100%),"80","0%")))))</f>
        <v>60%</v>
      </c>
      <c r="AN186" s="481">
        <f>AVERAGE(AJ186:AJ189)</f>
        <v>0.84375</v>
      </c>
      <c r="AO186" s="481" t="str">
        <f>IF(AND(AN186&gt;=0%,AN186&lt;40%),"0% ",IF(AND(AN186&gt;=41%,AN186&lt;60%),"20%",IF(AND(AN186&gt;=61%,AN186&lt;80%),"40%",IF(AND(AN186&gt;=81%,AN186&lt;90%),"60%", IF(AND(AN186&gt;=91%,AN186&lt;=100%),"80","0%")))))</f>
        <v>60%</v>
      </c>
      <c r="AQ186" s="471">
        <f>M186-(M186*AL186)</f>
        <v>0.625</v>
      </c>
      <c r="AR186" s="470" t="str">
        <f>IF(AQ186=5,"Esperada",IF(AQ186=4,"Alta",IF(AQ186=3,"Media",IF(AQ186=2,"Baja",IF(AQ186=1,"Remota","Remota")))))</f>
        <v>Remota</v>
      </c>
      <c r="AS186" s="471">
        <f>O186-(O186*AO186)</f>
        <v>1.6</v>
      </c>
      <c r="AT186" s="451" t="str">
        <f>IF(AS186=5,"Significativo",IF(AS186=4,"Alto",IF(AS186=3,"Medio",IF(AS186=2,"Bajo",IF(AS186=1,"No Significativo","No Significativo")))))</f>
        <v>No Significativo</v>
      </c>
      <c r="AU186" s="451" t="str">
        <f>Q186</f>
        <v>Financiera</v>
      </c>
      <c r="AV186" s="452">
        <f>AQ186*AS186</f>
        <v>1</v>
      </c>
      <c r="AW186" s="451" t="str">
        <f>IF(AV186=1,"Bajo",IF(AV186=2,"Bajo",IF(AV186=3,"Bajo",IF(AV186=4,"Bajo",IF(AV186=5,"Medio",IF(AV186=6,"Medio",IF(AV186=8,"Medio",IF(AV186=9,"Medio",IF(AV186=10,"Medio",IF(AV186=12,"Medio",IF(AV186=15,"Alto",IF(AV186=16,"Alto",IF(AV186=20,"Alto",IF(AV186=25,"Alto","Bajo"))))))))))))))</f>
        <v>Bajo</v>
      </c>
      <c r="AX186" s="451" t="str">
        <f>IF(AV186=1," Aceptar el riesgo. No determinar acciones.",IF(AV186=2," Aceptar el riesgo. No determinar acciones.",IF(AV186=3," Aceptar el riesgo. No determinar acciones.",IF(AV186=4," Aceptar el riesgo. No determinar acciones.",IF(AV186=5," Evaluar a juicio de experto la nececidad de deterrminar acciones para prevenir su ocurrencia",IF(AV186=6," Evaluar a juicio de experto la nececidad de deterrminar acciones para prevenir su ocurrencia",IF(AV186=8," Evaluar a juicio de experto la nececidad de deterrminar acciones para prevenir su ocurrencia",IF(AV186=9," Evaluar a juicio de experto la nececidad de deterrminar acciones para prevenir su ocurrencia",IF(AV186=10," Evaluar a juicio de experto la nececidad de deterrminar acciones para prevenir su ocurrencia",IF(AV186=12," Evaluar a juicio de experto la nececidad de deterrminar acciones para prevenir su ocurrencia",IF(AV186=15," Deterrminar acciones para prevenir su ocurrencia, compartirla o eliminarla.",IF(AV186=16," Deterrminar acciones para prevenir su ocurrencia, compartirla o eliminarla.",IF(AV186=20," Deterrminar acciones para prevenir su ocurrencia, compartirla o eliminarla.",IF(AV186=25," Deterrminar acciones para prevenir su ocurrencia, compartirla o eliminarla."," Aceptar el riesgo. No determinar acciones."))))))))))))))</f>
        <v xml:space="preserve"> Aceptar el riesgo. No determinar acciones.</v>
      </c>
      <c r="AZ186" s="472"/>
      <c r="BA186" s="474"/>
      <c r="BB186" s="497"/>
    </row>
    <row r="187" spans="2:54" ht="43.5" customHeight="1">
      <c r="B187" s="477"/>
      <c r="C187" s="461"/>
      <c r="D187" s="460"/>
      <c r="E187" s="483"/>
      <c r="F187" s="460"/>
      <c r="G187" s="460"/>
      <c r="H187" s="460"/>
      <c r="I187" s="460"/>
      <c r="J187" s="198" t="s">
        <v>505</v>
      </c>
      <c r="K187" s="198" t="s">
        <v>509</v>
      </c>
      <c r="M187" s="462"/>
      <c r="N187" s="462"/>
      <c r="O187" s="462"/>
      <c r="P187" s="462"/>
      <c r="Q187" s="462"/>
      <c r="R187" s="462"/>
      <c r="S187" s="463"/>
      <c r="U187" s="198" t="str">
        <f t="shared" si="54"/>
        <v>Remitir oportunamente las órdenes de pago de acuerdo a las fechas de vencimiento y a los tiempos  de operación de la fiducia</v>
      </c>
      <c r="V187" s="312" t="s">
        <v>109</v>
      </c>
      <c r="W187" s="195" t="s">
        <v>131</v>
      </c>
      <c r="X187" s="448">
        <v>2</v>
      </c>
      <c r="Y187" s="449"/>
      <c r="Z187" s="450"/>
      <c r="AA187" s="448">
        <v>1</v>
      </c>
      <c r="AB187" s="449"/>
      <c r="AC187" s="450"/>
      <c r="AD187" s="448">
        <v>2</v>
      </c>
      <c r="AE187" s="449"/>
      <c r="AF187" s="450"/>
      <c r="AG187" s="448">
        <v>2</v>
      </c>
      <c r="AH187" s="449"/>
      <c r="AI187" s="450"/>
      <c r="AJ187" s="189">
        <f t="shared" si="60"/>
        <v>0.875</v>
      </c>
      <c r="AK187" s="189" t="str">
        <f t="shared" si="61"/>
        <v>Efectivo</v>
      </c>
      <c r="AL187" s="481"/>
      <c r="AM187" s="481"/>
      <c r="AN187" s="481"/>
      <c r="AO187" s="481"/>
      <c r="AQ187" s="471"/>
      <c r="AR187" s="470"/>
      <c r="AS187" s="471"/>
      <c r="AT187" s="451"/>
      <c r="AU187" s="451"/>
      <c r="AV187" s="452"/>
      <c r="AW187" s="451"/>
      <c r="AX187" s="451"/>
      <c r="AZ187" s="472"/>
      <c r="BA187" s="474"/>
      <c r="BB187" s="497"/>
    </row>
    <row r="188" spans="2:54" ht="28.5" customHeight="1">
      <c r="B188" s="477"/>
      <c r="C188" s="461"/>
      <c r="D188" s="460"/>
      <c r="E188" s="483"/>
      <c r="F188" s="460"/>
      <c r="G188" s="460"/>
      <c r="H188" s="460"/>
      <c r="I188" s="460"/>
      <c r="J188" s="198" t="s">
        <v>506</v>
      </c>
      <c r="K188" s="198" t="s">
        <v>510</v>
      </c>
      <c r="M188" s="462"/>
      <c r="N188" s="462"/>
      <c r="O188" s="462"/>
      <c r="P188" s="462"/>
      <c r="Q188" s="462"/>
      <c r="R188" s="462"/>
      <c r="S188" s="463"/>
      <c r="U188" s="198" t="str">
        <f>+K188</f>
        <v>Verificación vía telefónica de los pagos efectuados por el encargo fiduciario</v>
      </c>
      <c r="V188" s="312" t="s">
        <v>109</v>
      </c>
      <c r="W188" s="195" t="s">
        <v>131</v>
      </c>
      <c r="X188" s="448">
        <v>2</v>
      </c>
      <c r="Y188" s="449"/>
      <c r="Z188" s="450"/>
      <c r="AA188" s="448">
        <v>1</v>
      </c>
      <c r="AB188" s="449"/>
      <c r="AC188" s="450"/>
      <c r="AD188" s="448">
        <v>1</v>
      </c>
      <c r="AE188" s="449"/>
      <c r="AF188" s="450"/>
      <c r="AG188" s="448">
        <v>2</v>
      </c>
      <c r="AH188" s="449"/>
      <c r="AI188" s="450"/>
      <c r="AJ188" s="189">
        <f t="shared" si="60"/>
        <v>0.75</v>
      </c>
      <c r="AK188" s="189" t="str">
        <f t="shared" si="61"/>
        <v>Medianamente Efectivo</v>
      </c>
      <c r="AL188" s="481"/>
      <c r="AM188" s="481"/>
      <c r="AN188" s="481"/>
      <c r="AO188" s="481"/>
      <c r="AQ188" s="471"/>
      <c r="AR188" s="470"/>
      <c r="AS188" s="471"/>
      <c r="AT188" s="451"/>
      <c r="AU188" s="451"/>
      <c r="AV188" s="452"/>
      <c r="AW188" s="451"/>
      <c r="AX188" s="451"/>
      <c r="AZ188" s="472"/>
      <c r="BA188" s="474"/>
      <c r="BB188" s="497"/>
    </row>
    <row r="189" spans="2:54" ht="30" customHeight="1">
      <c r="B189" s="477"/>
      <c r="C189" s="461"/>
      <c r="D189" s="460"/>
      <c r="E189" s="483"/>
      <c r="F189" s="460"/>
      <c r="G189" s="460"/>
      <c r="H189" s="460"/>
      <c r="I189" s="460"/>
      <c r="J189" s="198" t="s">
        <v>507</v>
      </c>
      <c r="K189" s="198" t="s">
        <v>511</v>
      </c>
      <c r="M189" s="462"/>
      <c r="N189" s="462"/>
      <c r="O189" s="462"/>
      <c r="P189" s="462"/>
      <c r="Q189" s="462"/>
      <c r="R189" s="462"/>
      <c r="S189" s="463"/>
      <c r="U189" s="198" t="str">
        <f t="shared" si="54"/>
        <v>Control permanente del flujo de caja para la optimización del uso de los recursos y la planificación financiera.</v>
      </c>
      <c r="V189" s="312" t="s">
        <v>109</v>
      </c>
      <c r="W189" s="195" t="s">
        <v>131</v>
      </c>
      <c r="X189" s="448">
        <v>2</v>
      </c>
      <c r="Y189" s="449"/>
      <c r="Z189" s="450"/>
      <c r="AA189" s="448">
        <v>1</v>
      </c>
      <c r="AB189" s="449"/>
      <c r="AC189" s="450"/>
      <c r="AD189" s="448">
        <v>2</v>
      </c>
      <c r="AE189" s="449"/>
      <c r="AF189" s="450"/>
      <c r="AG189" s="448">
        <v>2</v>
      </c>
      <c r="AH189" s="449"/>
      <c r="AI189" s="450"/>
      <c r="AJ189" s="189">
        <f t="shared" si="60"/>
        <v>0.875</v>
      </c>
      <c r="AK189" s="189" t="str">
        <f t="shared" si="61"/>
        <v>Efectivo</v>
      </c>
      <c r="AL189" s="481"/>
      <c r="AM189" s="481"/>
      <c r="AN189" s="481"/>
      <c r="AO189" s="481"/>
      <c r="AQ189" s="471"/>
      <c r="AR189" s="470"/>
      <c r="AS189" s="471"/>
      <c r="AT189" s="451"/>
      <c r="AU189" s="451"/>
      <c r="AV189" s="452"/>
      <c r="AW189" s="451"/>
      <c r="AX189" s="451"/>
      <c r="AZ189" s="472"/>
      <c r="BA189" s="474"/>
      <c r="BB189" s="497"/>
    </row>
    <row r="190" spans="2:54" ht="45" customHeight="1">
      <c r="B190" s="477"/>
      <c r="C190" s="461" t="s">
        <v>1119</v>
      </c>
      <c r="D190" s="460" t="s">
        <v>119</v>
      </c>
      <c r="E190" s="483"/>
      <c r="F190" s="460"/>
      <c r="G190" s="460" t="s">
        <v>119</v>
      </c>
      <c r="H190" s="460"/>
      <c r="I190" s="460"/>
      <c r="J190" s="203" t="s">
        <v>219</v>
      </c>
      <c r="K190" s="199" t="s">
        <v>108</v>
      </c>
      <c r="M190" s="462">
        <v>3</v>
      </c>
      <c r="N190" s="462" t="str">
        <f>IF(M190=5,"Esperada",IF(M190=4,"Alta",IF(M190=3,"Media",IF(M190=2,"Baja",IF(M190=1,"Remota","0")))))</f>
        <v>Media</v>
      </c>
      <c r="O190" s="462">
        <v>4</v>
      </c>
      <c r="P190" s="462" t="str">
        <f>IF(O190=5,"Significativo",IF(O190=4,"Alto",IF(O190=3,"Medio",IF(O190=2,"Bajo",IF(O190=1,"No Significativo","0")))))</f>
        <v>Alto</v>
      </c>
      <c r="Q190" s="462" t="s">
        <v>92</v>
      </c>
      <c r="R190" s="462">
        <f>O190*M190</f>
        <v>12</v>
      </c>
      <c r="S190" s="463" t="str">
        <f>IF(R190=1,"Bajo",IF(R190=2,"Bajo",IF(R190=3,"Bajo",IF(R190=4,"Bajo",IF(R190=5,"Medio",IF(R190=6,"Medio",IF(R190=8,"Medio",IF(R190=9,"Medio",IF(R190=10,"Medio",IF(R190=12,"Medio",IF(R190=15,"Alto",IF(R190=16,"Alto",IF(R190=20,"Alto",IF(R190=25,"Alto","0"))))))))))))))</f>
        <v>Medio</v>
      </c>
      <c r="U190" s="199" t="str">
        <f t="shared" si="54"/>
        <v>Auditorias de control interno</v>
      </c>
      <c r="V190" s="312" t="s">
        <v>109</v>
      </c>
      <c r="W190" s="195" t="s">
        <v>110</v>
      </c>
      <c r="X190" s="462">
        <v>2</v>
      </c>
      <c r="Y190" s="462"/>
      <c r="Z190" s="462"/>
      <c r="AA190" s="462">
        <v>1</v>
      </c>
      <c r="AB190" s="462"/>
      <c r="AC190" s="462"/>
      <c r="AD190" s="462">
        <v>2</v>
      </c>
      <c r="AE190" s="462"/>
      <c r="AF190" s="462"/>
      <c r="AG190" s="462">
        <v>2</v>
      </c>
      <c r="AH190" s="462"/>
      <c r="AI190" s="462"/>
      <c r="AJ190" s="202">
        <f t="shared" si="60"/>
        <v>0.875</v>
      </c>
      <c r="AK190" s="201" t="str">
        <f t="shared" si="61"/>
        <v>Efectivo</v>
      </c>
      <c r="AL190" s="481">
        <f>AVERAGE(AJ190:AJ191)</f>
        <v>0.875</v>
      </c>
      <c r="AM190" s="481" t="str">
        <f>IF(AND(AL190&gt;=0%,AL190&lt;40%),"0% ",IF(AND(AL190&gt;=41%,AL190&lt;60%),"20%",IF(AND(AL190&gt;=61%,AL190&lt;80%),"40%",IF(AND(AL190&gt;=81%,AL190&lt;90%),"60%", IF(AND(AL190&gt;=91%,AL190&lt;=100%),"80","0%")))))</f>
        <v>60%</v>
      </c>
      <c r="AN190" s="481">
        <v>0.88</v>
      </c>
      <c r="AO190" s="481" t="str">
        <f>IF(AND(AN190&gt;=0%,AN190&lt;40%),"0% ",IF(AND(AN190&gt;=41%,AN190&lt;60%),"20%",IF(AND(AN190&gt;=61%,AN190&lt;80%),"40%",IF(AND(AN190&gt;=81%,AN190&lt;90%),"60%", IF(AND(AN190&gt;=91%,AN190&lt;=100%),"80","0%")))))</f>
        <v>60%</v>
      </c>
      <c r="AQ190" s="471">
        <f>M190-(M190*AL190:AL191)</f>
        <v>0.375</v>
      </c>
      <c r="AR190" s="470" t="str">
        <f>IF(AQ190=5,"Esperada",IF(AQ190=4,"Alta",IF(AQ190=3,"Media",IF(AQ190=2,"Baja",IF(AQ190=1,"Remota","Remota")))))</f>
        <v>Remota</v>
      </c>
      <c r="AS190" s="471">
        <f>O190-(O190*AO190:AO191)</f>
        <v>1.6</v>
      </c>
      <c r="AT190" s="451" t="str">
        <f>IF(AS190=5,"Significativo",IF(AS190=4,"Alto",IF(AS190=3,"Medio",IF(AS190=2,"Bajo",IF(AS190=1,"No Significativo","No Significativo")))))</f>
        <v>No Significativo</v>
      </c>
      <c r="AU190" s="451" t="str">
        <f>Q190</f>
        <v>Operacional</v>
      </c>
      <c r="AV190" s="452">
        <f>AQ190*AS190</f>
        <v>0.60000000000000009</v>
      </c>
      <c r="AW190" s="451" t="str">
        <f>IF(AV190=1,"Bajo",IF(AV190=2,"Bajo",IF(AV190=3,"Bajo",IF(AV190=4,"Bajo",IF(AV190=5,"Medio",IF(AV190=6,"Medio",IF(AV190=8,"Medio",IF(AV190=9,"Medio",IF(AV190=10,"Medio",IF(AV190=12,"Medio",IF(AV190=15,"Alto",IF(AV190=16,"Alto",IF(AV190=20,"Alto",IF(AV190=25,"Alto","Bajo"))))))))))))))</f>
        <v>Bajo</v>
      </c>
      <c r="AX190" s="453" t="str">
        <f>IF(AV190=1," Aceptar el riesgo. No determinar acciones.",IF(AV190=2," Aceptar el riesgo. No determinar acciones.",IF(AV190=3," Aceptar el riesgo. No determinar acciones.",IF(AV190=4," Aceptar el riesgo. No determinar acciones.",IF(AV190=5," Evaluar a juicio de experto la nececidad de deterrminar acciones para prevenir su ocurrencia",IF(AV190=6," Evaluar a juicio de experto la nececidad de deterrminar acciones para prevenir su ocurrencia",IF(AV190=8," Evaluar a juicio de experto la nececidad de deterrminar acciones para prevenir su ocurrencia",IF(AV190=9," Evaluar a juicio de experto la nececidad de deterrminar acciones para prevenir su ocurrencia",IF(AV190=10," Evaluar a juicio de experto la nececidad de deterrminar acciones para prevenir su ocurrencia",IF(AV190=12," Evaluar a juicio de experto la nececidad de deterrminar acciones para prevenir su ocurrencia",IF(AV190=15," Deterrminar acciones para prevenir su ocurrencia, compartirla o eliminarla.",IF(AV190=16," Deterrminar acciones para prevenir su ocurrencia, compartirla o eliminarla.",IF(AV190=20," Deterrminar acciones para prevenir su ocurrencia, compartirla o eliminarla.",IF(AV190=25," Deterrminar acciones para prevenir su ocurrencia, compartirla o eliminarla."," Aceptar el riesgo. No determinar acciones."))))))))))))))</f>
        <v xml:space="preserve"> Aceptar el riesgo. No determinar acciones.</v>
      </c>
      <c r="AZ190" s="454"/>
      <c r="BA190" s="456"/>
      <c r="BB190" s="458"/>
    </row>
    <row r="191" spans="2:54" ht="37.5" customHeight="1">
      <c r="B191" s="477"/>
      <c r="C191" s="461"/>
      <c r="D191" s="460"/>
      <c r="E191" s="483"/>
      <c r="F191" s="460"/>
      <c r="G191" s="460"/>
      <c r="H191" s="460"/>
      <c r="I191" s="460"/>
      <c r="J191" s="108" t="s">
        <v>398</v>
      </c>
      <c r="K191" s="199" t="s">
        <v>512</v>
      </c>
      <c r="M191" s="462"/>
      <c r="N191" s="462"/>
      <c r="O191" s="462"/>
      <c r="P191" s="462"/>
      <c r="Q191" s="462"/>
      <c r="R191" s="462"/>
      <c r="S191" s="463"/>
      <c r="U191" s="199" t="str">
        <f t="shared" si="54"/>
        <v>Seguimiento mediante la matriz de requisitos legales.</v>
      </c>
      <c r="V191" s="312" t="s">
        <v>120</v>
      </c>
      <c r="W191" s="195" t="s">
        <v>131</v>
      </c>
      <c r="X191" s="462">
        <v>2</v>
      </c>
      <c r="Y191" s="462"/>
      <c r="Z191" s="462"/>
      <c r="AA191" s="462">
        <v>1</v>
      </c>
      <c r="AB191" s="462"/>
      <c r="AC191" s="462"/>
      <c r="AD191" s="462">
        <v>2</v>
      </c>
      <c r="AE191" s="462"/>
      <c r="AF191" s="462"/>
      <c r="AG191" s="462">
        <v>2</v>
      </c>
      <c r="AH191" s="462"/>
      <c r="AI191" s="462"/>
      <c r="AJ191" s="202">
        <f t="shared" si="60"/>
        <v>0.875</v>
      </c>
      <c r="AK191" s="201" t="str">
        <f t="shared" si="61"/>
        <v>Efectivo</v>
      </c>
      <c r="AL191" s="481"/>
      <c r="AM191" s="481"/>
      <c r="AN191" s="481"/>
      <c r="AO191" s="481"/>
      <c r="AQ191" s="471"/>
      <c r="AR191" s="470"/>
      <c r="AS191" s="471"/>
      <c r="AT191" s="451"/>
      <c r="AU191" s="451"/>
      <c r="AV191" s="452"/>
      <c r="AW191" s="451"/>
      <c r="AX191" s="453"/>
      <c r="AZ191" s="455"/>
      <c r="BA191" s="457"/>
      <c r="BB191" s="459"/>
    </row>
    <row r="192" spans="2:54" ht="33" customHeight="1">
      <c r="B192" s="477"/>
      <c r="C192" s="495" t="s">
        <v>531</v>
      </c>
      <c r="D192" s="460" t="s">
        <v>119</v>
      </c>
      <c r="E192" s="483"/>
      <c r="F192" s="460" t="s">
        <v>119</v>
      </c>
      <c r="G192" s="460"/>
      <c r="H192" s="460"/>
      <c r="I192" s="460"/>
      <c r="J192" s="198" t="s">
        <v>513</v>
      </c>
      <c r="K192" s="108" t="s">
        <v>515</v>
      </c>
      <c r="M192" s="462">
        <v>3</v>
      </c>
      <c r="N192" s="462" t="str">
        <f>IF(M192=5,"Esperada",IF(M192=4,"Alta",IF(M192=3,"Media",IF(M192=2,"Baja",IF(M192=1,"Remota","0")))))</f>
        <v>Media</v>
      </c>
      <c r="O192" s="462">
        <v>4</v>
      </c>
      <c r="P192" s="462" t="str">
        <f>IF(O192=5,"Significativo",IF(O192=4,"Alto",IF(O192=3,"Medio",IF(O192=2,"Bajo",IF(O192=1,"No Significativo","0")))))</f>
        <v>Alto</v>
      </c>
      <c r="Q192" s="462" t="s">
        <v>92</v>
      </c>
      <c r="R192" s="462">
        <f>O192*M192</f>
        <v>12</v>
      </c>
      <c r="S192" s="463" t="str">
        <f>IF(R192=1,"Bajo",IF(R192=2,"Bajo",IF(R192=3,"Bajo",IF(R192=4,"Bajo",IF(R192=5,"Medio",IF(R192=6,"Medio",IF(R192=8,"Medio",IF(R192=9,"Medio",IF(R192=10,"Medio",IF(R192=12,"Medio",IF(R192=15,"Alto",IF(R192=16,"Alto",IF(R192=20,"Alto",IF(R192=25,"Alto","0"))))))))))))))</f>
        <v>Medio</v>
      </c>
      <c r="U192" s="198" t="str">
        <f t="shared" si="54"/>
        <v>Entrega de facturas directamente a interventores o interesados en el pago de proveedores o costos de operación</v>
      </c>
      <c r="V192" s="312" t="s">
        <v>120</v>
      </c>
      <c r="W192" s="195" t="s">
        <v>131</v>
      </c>
      <c r="X192" s="462">
        <v>2</v>
      </c>
      <c r="Y192" s="462"/>
      <c r="Z192" s="462"/>
      <c r="AA192" s="462">
        <v>1</v>
      </c>
      <c r="AB192" s="462"/>
      <c r="AC192" s="462"/>
      <c r="AD192" s="462">
        <v>2</v>
      </c>
      <c r="AE192" s="462"/>
      <c r="AF192" s="462"/>
      <c r="AG192" s="462">
        <v>2</v>
      </c>
      <c r="AH192" s="462"/>
      <c r="AI192" s="462"/>
      <c r="AJ192" s="202">
        <f t="shared" ref="AJ192:AJ197" si="62">((X192/2)+(AA192/2)+(AD192/2)+(AG192/2))/4</f>
        <v>0.875</v>
      </c>
      <c r="AK192" s="201" t="str">
        <f t="shared" ref="AK192:AK197" si="63">IF(AND(AJ192&gt;=0%,AJ192&lt;40%),"No Efectivo",IF(AND(AJ192&gt;=41%,AJ192&lt;60%),"Poco Efectivo",IF(AND(AJ192&gt;=61%,AJ192&lt;80%),"Medianamente Efectivo",IF(AND(AJ192&gt;=81%,AJ192&lt;90%),"Efectivo", IF(AND(AJ192&gt;=91%,AJ192&lt;=100%),"Altamente Efectivo")))))</f>
        <v>Efectivo</v>
      </c>
      <c r="AL192" s="481">
        <f>AVERAGE(AJ192:AJ193)</f>
        <v>0.875</v>
      </c>
      <c r="AM192" s="481" t="str">
        <f>IF(AND(AL192&gt;=0%,AL192&lt;40%),"0% ",IF(AND(AL192&gt;=41%,AL192&lt;60%),"20%",IF(AND(AL192&gt;=61%,AL192&lt;80%),"40%",IF(AND(AL192&gt;=81%,AL192&lt;90%),"60%", IF(AND(AL192&gt;=91%,AL192&lt;=100%),"80","0%")))))</f>
        <v>60%</v>
      </c>
      <c r="AN192" s="481">
        <v>0.88</v>
      </c>
      <c r="AO192" s="481" t="str">
        <f>IF(AND(AN192&gt;=0%,AN192&lt;40%),"0% ",IF(AND(AN192&gt;=41%,AN192&lt;60%),"20%",IF(AND(AN192&gt;=61%,AN192&lt;80%),"40%",IF(AND(AN192&gt;=81%,AN192&lt;90%),"60%", IF(AND(AN192&gt;=91%,AN192&lt;=100%),"80","0%")))))</f>
        <v>60%</v>
      </c>
      <c r="AQ192" s="471">
        <f>M192-(M192*AL192:AL193)</f>
        <v>0.375</v>
      </c>
      <c r="AR192" s="470" t="str">
        <f>IF(AQ192=5,"Esperada",IF(AQ192=4,"Alta",IF(AQ192=3,"Media",IF(AQ192=2,"Baja",IF(AQ192=1,"Remota","Remota")))))</f>
        <v>Remota</v>
      </c>
      <c r="AS192" s="471">
        <f>O192-(O192*AO192:AO193)</f>
        <v>1.6</v>
      </c>
      <c r="AT192" s="451" t="str">
        <f>IF(AS192=5,"Significativo",IF(AS192=4,"Alto",IF(AS192=3,"Medio",IF(AS192=2,"Bajo",IF(AS192=1,"No Significativo","No Significativo")))))</f>
        <v>No Significativo</v>
      </c>
      <c r="AU192" s="451" t="str">
        <f>Q192</f>
        <v>Operacional</v>
      </c>
      <c r="AV192" s="452">
        <f>AQ192*AS192</f>
        <v>0.60000000000000009</v>
      </c>
      <c r="AW192" s="451" t="str">
        <f>IF(AV192=1,"Bajo",IF(AV192=2,"Bajo",IF(AV192=3,"Bajo",IF(AV192=4,"Bajo",IF(AV192=5,"Medio",IF(AV192=6,"Medio",IF(AV192=8,"Medio",IF(AV192=9,"Medio",IF(AV192=10,"Medio",IF(AV192=12,"Medio",IF(AV192=15,"Alto",IF(AV192=16,"Alto",IF(AV192=20,"Alto",IF(AV192=25,"Alto","Bajo"))))))))))))))</f>
        <v>Bajo</v>
      </c>
      <c r="AX192" s="453" t="str">
        <f>IF(AV192=1," Aceptar el riesgo. No determinar acciones.",IF(AV192=2," Aceptar el riesgo. No determinar acciones.",IF(AV192=3," Aceptar el riesgo. No determinar acciones.",IF(AV192=4," Aceptar el riesgo. No determinar acciones.",IF(AV192=5," Evaluar a juicio de experto la nececidad de deterrminar acciones para prevenir su ocurrencia",IF(AV192=6," Evaluar a juicio de experto la nececidad de deterrminar acciones para prevenir su ocurrencia",IF(AV192=8," Evaluar a juicio de experto la nececidad de deterrminar acciones para prevenir su ocurrencia",IF(AV192=9," Evaluar a juicio de experto la nececidad de deterrminar acciones para prevenir su ocurrencia",IF(AV192=10," Evaluar a juicio de experto la nececidad de deterrminar acciones para prevenir su ocurrencia",IF(AV192=12," Evaluar a juicio de experto la nececidad de deterrminar acciones para prevenir su ocurrencia",IF(AV192=15," Deterrminar acciones para prevenir su ocurrencia, compartirla o eliminarla.",IF(AV192=16," Deterrminar acciones para prevenir su ocurrencia, compartirla o eliminarla.",IF(AV192=20," Deterrminar acciones para prevenir su ocurrencia, compartirla o eliminarla.",IF(AV192=25," Deterrminar acciones para prevenir su ocurrencia, compartirla o eliminarla."," Aceptar el riesgo. No determinar acciones."))))))))))))))</f>
        <v xml:space="preserve"> Aceptar el riesgo. No determinar acciones.</v>
      </c>
      <c r="AZ192" s="454"/>
      <c r="BA192" s="456"/>
      <c r="BB192" s="458"/>
    </row>
    <row r="193" spans="2:54" ht="35.25" customHeight="1">
      <c r="B193" s="477"/>
      <c r="C193" s="496"/>
      <c r="D193" s="460"/>
      <c r="E193" s="483"/>
      <c r="F193" s="460"/>
      <c r="G193" s="460"/>
      <c r="H193" s="460"/>
      <c r="I193" s="460"/>
      <c r="J193" s="198" t="s">
        <v>514</v>
      </c>
      <c r="K193" s="198" t="s">
        <v>516</v>
      </c>
      <c r="M193" s="462"/>
      <c r="N193" s="462"/>
      <c r="O193" s="462"/>
      <c r="P193" s="462"/>
      <c r="Q193" s="462"/>
      <c r="R193" s="462"/>
      <c r="S193" s="463"/>
      <c r="U193" s="198" t="str">
        <f t="shared" si="54"/>
        <v>Entrenamiento y socializacion del procedimiento de pagos con el personal involucrado</v>
      </c>
      <c r="V193" s="312" t="s">
        <v>120</v>
      </c>
      <c r="W193" s="195" t="s">
        <v>131</v>
      </c>
      <c r="X193" s="462">
        <v>2</v>
      </c>
      <c r="Y193" s="462"/>
      <c r="Z193" s="462"/>
      <c r="AA193" s="462">
        <v>1</v>
      </c>
      <c r="AB193" s="462"/>
      <c r="AC193" s="462"/>
      <c r="AD193" s="462">
        <v>2</v>
      </c>
      <c r="AE193" s="462"/>
      <c r="AF193" s="462"/>
      <c r="AG193" s="462">
        <v>2</v>
      </c>
      <c r="AH193" s="462"/>
      <c r="AI193" s="462"/>
      <c r="AJ193" s="202">
        <f t="shared" si="62"/>
        <v>0.875</v>
      </c>
      <c r="AK193" s="201" t="str">
        <f t="shared" si="63"/>
        <v>Efectivo</v>
      </c>
      <c r="AL193" s="481"/>
      <c r="AM193" s="481"/>
      <c r="AN193" s="481"/>
      <c r="AO193" s="481"/>
      <c r="AQ193" s="471"/>
      <c r="AR193" s="470"/>
      <c r="AS193" s="471"/>
      <c r="AT193" s="451"/>
      <c r="AU193" s="451"/>
      <c r="AV193" s="452"/>
      <c r="AW193" s="451"/>
      <c r="AX193" s="453"/>
      <c r="AZ193" s="455"/>
      <c r="BA193" s="457"/>
      <c r="BB193" s="459"/>
    </row>
    <row r="194" spans="2:54" ht="37.5" customHeight="1">
      <c r="B194" s="477"/>
      <c r="C194" s="461" t="s">
        <v>517</v>
      </c>
      <c r="D194" s="460" t="s">
        <v>119</v>
      </c>
      <c r="E194" s="483"/>
      <c r="F194" s="460"/>
      <c r="G194" s="460"/>
      <c r="H194" s="460"/>
      <c r="I194" s="460"/>
      <c r="J194" s="199" t="s">
        <v>518</v>
      </c>
      <c r="K194" s="198" t="s">
        <v>522</v>
      </c>
      <c r="M194" s="462">
        <v>4</v>
      </c>
      <c r="N194" s="462" t="str">
        <f>IF(M194=5,"Esperada",IF(M194=4,"Alta",IF(M194=3,"Media",IF(M194=2,"Baja",IF(M194=1,"Remota","0")))))</f>
        <v>Alta</v>
      </c>
      <c r="O194" s="462">
        <v>4</v>
      </c>
      <c r="P194" s="462" t="str">
        <f>IF(O194=5,"Significativo",IF(O194=4,"Alto",IF(O194=3,"Medio",IF(O194=2,"Bajo",IF(O194=1,"No Significativo","0")))))</f>
        <v>Alto</v>
      </c>
      <c r="Q194" s="462" t="s">
        <v>43</v>
      </c>
      <c r="R194" s="462">
        <f>O194*M194</f>
        <v>16</v>
      </c>
      <c r="S194" s="463" t="str">
        <f>IF(R194=1,"Bajo",IF(R194=2,"Bajo",IF(R194=3,"Bajo",IF(R194=4,"Bajo",IF(R194=5,"Medio",IF(R194=6,"Medio",IF(R194=8,"Medio",IF(R194=9,"Medio",IF(R194=10,"Medio",IF(R194=12,"Medio",IF(R194=15,"Alto",IF(R194=16,"Alto",IF(R194=20,"Alto",IF(R194=25,"Alto","0"))))))))))))))</f>
        <v>Alto</v>
      </c>
      <c r="U194" s="198" t="str">
        <f t="shared" si="54"/>
        <v>Procedimiento de recibo, radicación, custodia, copia, causación y pago de las facturas a través de sistema de gestión documental</v>
      </c>
      <c r="V194" s="312" t="s">
        <v>120</v>
      </c>
      <c r="W194" s="195" t="s">
        <v>131</v>
      </c>
      <c r="X194" s="448">
        <v>2</v>
      </c>
      <c r="Y194" s="449"/>
      <c r="Z194" s="450"/>
      <c r="AA194" s="448">
        <v>1</v>
      </c>
      <c r="AB194" s="449"/>
      <c r="AC194" s="450"/>
      <c r="AD194" s="448">
        <v>2</v>
      </c>
      <c r="AE194" s="449"/>
      <c r="AF194" s="450"/>
      <c r="AG194" s="448">
        <v>2</v>
      </c>
      <c r="AH194" s="449"/>
      <c r="AI194" s="450"/>
      <c r="AJ194" s="189">
        <f t="shared" si="62"/>
        <v>0.875</v>
      </c>
      <c r="AK194" s="189" t="str">
        <f t="shared" si="63"/>
        <v>Efectivo</v>
      </c>
      <c r="AL194" s="481">
        <f>AVERAGE(AJ194:AJ197)</f>
        <v>0.875</v>
      </c>
      <c r="AM194" s="481" t="str">
        <f>IF(AND(AL194&gt;=0%,AL194&lt;40%),"0% ",IF(AND(AL194&gt;=41%,AL194&lt;60%),"20%",IF(AND(AL194&gt;=61%,AL194&lt;80%),"40%",IF(AND(AL194&gt;=81%,AL194&lt;90%),"60%", IF(AND(AL194&gt;=91%,AL194&lt;=100%),"80","0%")))))</f>
        <v>60%</v>
      </c>
      <c r="AN194" s="481">
        <f>AVERAGE(AJ196:AJ197)</f>
        <v>0.875</v>
      </c>
      <c r="AO194" s="481" t="str">
        <f>IF(AND(AN194&gt;=0%,AN194&lt;40%),"0% ",IF(AND(AN194&gt;=41%,AN194&lt;60%),"20%",IF(AND(AN194&gt;=61%,AN194&lt;80%),"40%",IF(AND(AN194&gt;=81%,AN194&lt;90%),"60%", IF(AND(AN194&gt;=91%,AN194&lt;=100%),"80","0%")))))</f>
        <v>60%</v>
      </c>
      <c r="AQ194" s="471">
        <f>M194-(M194*AL194)</f>
        <v>0.5</v>
      </c>
      <c r="AR194" s="470" t="str">
        <f>IF(AQ194=5,"Esperada",IF(AQ194=4,"Alta",IF(AQ194=3,"Media",IF(AQ194=2,"Baja",IF(AQ194=1,"Remota","Remota")))))</f>
        <v>Remota</v>
      </c>
      <c r="AS194" s="471">
        <f>O194-(O194*AO194)</f>
        <v>1.6</v>
      </c>
      <c r="AT194" s="451" t="str">
        <f>IF(AS194=5,"Significativo",IF(AS194=4,"Alto",IF(AS194=3,"Medio",IF(AS194=2,"Bajo",IF(AS194=1,"No Significativo","No Significativo")))))</f>
        <v>No Significativo</v>
      </c>
      <c r="AU194" s="451" t="str">
        <f>Q194</f>
        <v>Financiera</v>
      </c>
      <c r="AV194" s="452">
        <f>AQ194*AS194</f>
        <v>0.8</v>
      </c>
      <c r="AW194" s="451" t="str">
        <f>IF(AV194=1,"Bajo",IF(AV194=2,"Bajo",IF(AV194=3,"Bajo",IF(AV194=4,"Bajo",IF(AV194=5,"Medio",IF(AV194=6,"Medio",IF(AV194=8,"Medio",IF(AV194=9,"Medio",IF(AV194=10,"Medio",IF(AV194=12,"Medio",IF(AV194=15,"Alto",IF(AV194=16,"Alto",IF(AV194=20,"Alto",IF(AV194=25,"Alto","Bajo"))))))))))))))</f>
        <v>Bajo</v>
      </c>
      <c r="AX194" s="451" t="str">
        <f>IF(AV194=1," Aceptar el riesgo. No determinar acciones.",IF(AV194=2," Aceptar el riesgo. No determinar acciones.",IF(AV194=3," Aceptar el riesgo. No determinar acciones.",IF(AV194=4," Aceptar el riesgo. No determinar acciones.",IF(AV194=5," Evaluar a juicio de experto la nececidad de deterrminar acciones para prevenir su ocurrencia",IF(AV194=6," Evaluar a juicio de experto la nececidad de deterrminar acciones para prevenir su ocurrencia",IF(AV194=8," Evaluar a juicio de experto la nececidad de deterrminar acciones para prevenir su ocurrencia",IF(AV194=9," Evaluar a juicio de experto la nececidad de deterrminar acciones para prevenir su ocurrencia",IF(AV194=10," Evaluar a juicio de experto la nececidad de deterrminar acciones para prevenir su ocurrencia",IF(AV194=12," Evaluar a juicio de experto la nececidad de deterrminar acciones para prevenir su ocurrencia",IF(AV194=15," Deterrminar acciones para prevenir su ocurrencia, compartirla o eliminarla.",IF(AV194=16," Deterrminar acciones para prevenir su ocurrencia, compartirla o eliminarla.",IF(AV194=20," Deterrminar acciones para prevenir su ocurrencia, compartirla o eliminarla.",IF(AV194=25," Deterrminar acciones para prevenir su ocurrencia, compartirla o eliminarla."," Aceptar el riesgo. No determinar acciones."))))))))))))))</f>
        <v xml:space="preserve"> Aceptar el riesgo. No determinar acciones.</v>
      </c>
      <c r="AZ194" s="472"/>
      <c r="BA194" s="474"/>
      <c r="BB194" s="497"/>
    </row>
    <row r="195" spans="2:54" ht="30" customHeight="1">
      <c r="B195" s="477"/>
      <c r="C195" s="461"/>
      <c r="D195" s="460"/>
      <c r="E195" s="483"/>
      <c r="F195" s="460"/>
      <c r="G195" s="460"/>
      <c r="H195" s="460"/>
      <c r="I195" s="460"/>
      <c r="J195" s="199" t="s">
        <v>520</v>
      </c>
      <c r="K195" s="198" t="s">
        <v>523</v>
      </c>
      <c r="M195" s="462"/>
      <c r="N195" s="462"/>
      <c r="O195" s="462"/>
      <c r="P195" s="462"/>
      <c r="Q195" s="462"/>
      <c r="R195" s="462"/>
      <c r="S195" s="463"/>
      <c r="U195" s="198" t="str">
        <f t="shared" si="54"/>
        <v>Auditoria de Verificación posterior por parte de la revisoría fiscal</v>
      </c>
      <c r="V195" s="312" t="s">
        <v>120</v>
      </c>
      <c r="W195" s="195" t="s">
        <v>131</v>
      </c>
      <c r="X195" s="448">
        <v>2</v>
      </c>
      <c r="Y195" s="449"/>
      <c r="Z195" s="450"/>
      <c r="AA195" s="448">
        <v>1</v>
      </c>
      <c r="AB195" s="449"/>
      <c r="AC195" s="450"/>
      <c r="AD195" s="448">
        <v>2</v>
      </c>
      <c r="AE195" s="449"/>
      <c r="AF195" s="450"/>
      <c r="AG195" s="448">
        <v>2</v>
      </c>
      <c r="AH195" s="449"/>
      <c r="AI195" s="450"/>
      <c r="AJ195" s="189">
        <f t="shared" si="62"/>
        <v>0.875</v>
      </c>
      <c r="AK195" s="189" t="str">
        <f t="shared" si="63"/>
        <v>Efectivo</v>
      </c>
      <c r="AL195" s="481"/>
      <c r="AM195" s="481"/>
      <c r="AN195" s="481"/>
      <c r="AO195" s="481"/>
      <c r="AQ195" s="471"/>
      <c r="AR195" s="470"/>
      <c r="AS195" s="471"/>
      <c r="AT195" s="451"/>
      <c r="AU195" s="451"/>
      <c r="AV195" s="452"/>
      <c r="AW195" s="451"/>
      <c r="AX195" s="451"/>
      <c r="AZ195" s="472"/>
      <c r="BA195" s="474"/>
      <c r="BB195" s="497"/>
    </row>
    <row r="196" spans="2:54" ht="30" customHeight="1">
      <c r="B196" s="477"/>
      <c r="C196" s="461"/>
      <c r="D196" s="460"/>
      <c r="E196" s="483"/>
      <c r="F196" s="460"/>
      <c r="G196" s="460"/>
      <c r="H196" s="460"/>
      <c r="I196" s="460"/>
      <c r="J196" s="199" t="s">
        <v>519</v>
      </c>
      <c r="K196" s="198" t="s">
        <v>525</v>
      </c>
      <c r="M196" s="462"/>
      <c r="N196" s="462"/>
      <c r="O196" s="462"/>
      <c r="P196" s="462"/>
      <c r="Q196" s="462"/>
      <c r="R196" s="462"/>
      <c r="S196" s="463"/>
      <c r="U196" s="198" t="str">
        <f t="shared" si="54"/>
        <v>Optimización de las fuentes de información</v>
      </c>
      <c r="V196" s="312" t="s">
        <v>109</v>
      </c>
      <c r="W196" s="195" t="s">
        <v>131</v>
      </c>
      <c r="X196" s="448">
        <v>2</v>
      </c>
      <c r="Y196" s="449"/>
      <c r="Z196" s="450"/>
      <c r="AA196" s="448">
        <v>1</v>
      </c>
      <c r="AB196" s="449"/>
      <c r="AC196" s="450"/>
      <c r="AD196" s="448">
        <v>2</v>
      </c>
      <c r="AE196" s="449"/>
      <c r="AF196" s="450"/>
      <c r="AG196" s="448">
        <v>2</v>
      </c>
      <c r="AH196" s="449"/>
      <c r="AI196" s="450"/>
      <c r="AJ196" s="189">
        <f t="shared" si="62"/>
        <v>0.875</v>
      </c>
      <c r="AK196" s="189" t="str">
        <f t="shared" si="63"/>
        <v>Efectivo</v>
      </c>
      <c r="AL196" s="481"/>
      <c r="AM196" s="481"/>
      <c r="AN196" s="481"/>
      <c r="AO196" s="481"/>
      <c r="AQ196" s="471"/>
      <c r="AR196" s="470"/>
      <c r="AS196" s="471"/>
      <c r="AT196" s="451"/>
      <c r="AU196" s="451"/>
      <c r="AV196" s="452"/>
      <c r="AW196" s="451"/>
      <c r="AX196" s="451"/>
      <c r="AZ196" s="472"/>
      <c r="BA196" s="474"/>
      <c r="BB196" s="497"/>
    </row>
    <row r="197" spans="2:54" ht="30" customHeight="1">
      <c r="B197" s="477"/>
      <c r="C197" s="461"/>
      <c r="D197" s="460"/>
      <c r="E197" s="483"/>
      <c r="F197" s="460"/>
      <c r="G197" s="460"/>
      <c r="H197" s="460"/>
      <c r="I197" s="460"/>
      <c r="J197" s="199" t="s">
        <v>521</v>
      </c>
      <c r="K197" s="198" t="s">
        <v>524</v>
      </c>
      <c r="M197" s="462"/>
      <c r="N197" s="462"/>
      <c r="O197" s="462"/>
      <c r="P197" s="462"/>
      <c r="Q197" s="462"/>
      <c r="R197" s="462"/>
      <c r="S197" s="463"/>
      <c r="U197" s="198" t="str">
        <f t="shared" si="54"/>
        <v>Anulación de registros contables directamente en el Profesional líder de Contabilidad</v>
      </c>
      <c r="V197" s="312" t="s">
        <v>109</v>
      </c>
      <c r="W197" s="195" t="s">
        <v>131</v>
      </c>
      <c r="X197" s="448">
        <v>2</v>
      </c>
      <c r="Y197" s="449"/>
      <c r="Z197" s="450"/>
      <c r="AA197" s="448">
        <v>1</v>
      </c>
      <c r="AB197" s="449"/>
      <c r="AC197" s="450"/>
      <c r="AD197" s="448">
        <v>2</v>
      </c>
      <c r="AE197" s="449"/>
      <c r="AF197" s="450"/>
      <c r="AG197" s="448">
        <v>2</v>
      </c>
      <c r="AH197" s="449"/>
      <c r="AI197" s="450"/>
      <c r="AJ197" s="189">
        <f t="shared" si="62"/>
        <v>0.875</v>
      </c>
      <c r="AK197" s="189" t="str">
        <f t="shared" si="63"/>
        <v>Efectivo</v>
      </c>
      <c r="AL197" s="481"/>
      <c r="AM197" s="481"/>
      <c r="AN197" s="481"/>
      <c r="AO197" s="481"/>
      <c r="AQ197" s="471"/>
      <c r="AR197" s="470"/>
      <c r="AS197" s="471"/>
      <c r="AT197" s="451"/>
      <c r="AU197" s="451"/>
      <c r="AV197" s="452"/>
      <c r="AW197" s="451"/>
      <c r="AX197" s="451"/>
      <c r="AZ197" s="472"/>
      <c r="BA197" s="474"/>
      <c r="BB197" s="497"/>
    </row>
    <row r="198" spans="2:54" ht="43.5" customHeight="1">
      <c r="B198" s="477"/>
      <c r="C198" s="461" t="s">
        <v>526</v>
      </c>
      <c r="D198" s="460" t="s">
        <v>119</v>
      </c>
      <c r="E198" s="483"/>
      <c r="F198" s="460"/>
      <c r="G198" s="460"/>
      <c r="H198" s="460"/>
      <c r="I198" s="460"/>
      <c r="J198" s="198" t="s">
        <v>527</v>
      </c>
      <c r="K198" s="198" t="s">
        <v>529</v>
      </c>
      <c r="M198" s="462">
        <v>3</v>
      </c>
      <c r="N198" s="462" t="str">
        <f>IF(M198=5,"Esperada",IF(M198=4,"Alta",IF(M198=3,"Media",IF(M198=2,"Baja",IF(M198=1,"Remota","0")))))</f>
        <v>Media</v>
      </c>
      <c r="O198" s="462">
        <v>4</v>
      </c>
      <c r="P198" s="462" t="str">
        <f>IF(O198=5,"Significativo",IF(O198=4,"Alto",IF(O198=3,"Medio",IF(O198=2,"Bajo",IF(O198=1,"No Significativo","0")))))</f>
        <v>Alto</v>
      </c>
      <c r="Q198" s="462" t="s">
        <v>92</v>
      </c>
      <c r="R198" s="462">
        <f>O198*M198</f>
        <v>12</v>
      </c>
      <c r="S198" s="463" t="str">
        <f>IF(R198=1,"Bajo",IF(R198=2,"Bajo",IF(R198=3,"Bajo",IF(R198=4,"Bajo",IF(R198=5,"Medio",IF(R198=6,"Medio",IF(R198=8,"Medio",IF(R198=9,"Medio",IF(R198=10,"Medio",IF(R198=12,"Medio",IF(R198=15,"Alto",IF(R198=16,"Alto",IF(R198=20,"Alto",IF(R198=25,"Alto","0"))))))))))))))</f>
        <v>Medio</v>
      </c>
      <c r="U198" s="198" t="str">
        <f t="shared" si="54"/>
        <v>Multiples medios de consulta para identificar previamente los cambios normativos y procedimiento de a cuerdo a lo establecido en estatutos presupuestales.</v>
      </c>
      <c r="V198" s="312" t="s">
        <v>109</v>
      </c>
      <c r="W198" s="195" t="s">
        <v>131</v>
      </c>
      <c r="X198" s="462">
        <v>2</v>
      </c>
      <c r="Y198" s="462"/>
      <c r="Z198" s="462"/>
      <c r="AA198" s="462">
        <v>1</v>
      </c>
      <c r="AB198" s="462"/>
      <c r="AC198" s="462"/>
      <c r="AD198" s="462">
        <v>2</v>
      </c>
      <c r="AE198" s="462"/>
      <c r="AF198" s="462"/>
      <c r="AG198" s="462">
        <v>2</v>
      </c>
      <c r="AH198" s="462"/>
      <c r="AI198" s="462"/>
      <c r="AJ198" s="202">
        <f t="shared" ref="AJ198:AJ217" si="64">((X198/2)+(AA198/2)+(AD198/2)+(AG198/2))/4</f>
        <v>0.875</v>
      </c>
      <c r="AK198" s="201" t="str">
        <f t="shared" ref="AK198:AK217" si="65">IF(AND(AJ198&gt;=0%,AJ198&lt;40%),"No Efectivo",IF(AND(AJ198&gt;=41%,AJ198&lt;60%),"Poco Efectivo",IF(AND(AJ198&gt;=61%,AJ198&lt;80%),"Medianamente Efectivo",IF(AND(AJ198&gt;=81%,AJ198&lt;90%),"Efectivo", IF(AND(AJ198&gt;=91%,AJ198&lt;=100%),"Altamente Efectivo")))))</f>
        <v>Efectivo</v>
      </c>
      <c r="AL198" s="481">
        <f>AVERAGE(AJ198:AJ199)</f>
        <v>0.875</v>
      </c>
      <c r="AM198" s="481" t="str">
        <f>IF(AND(AL198&gt;=0%,AL198&lt;40%),"0% ",IF(AND(AL198&gt;=41%,AL198&lt;60%),"20%",IF(AND(AL198&gt;=61%,AL198&lt;80%),"40%",IF(AND(AL198&gt;=81%,AL198&lt;90%),"60%", IF(AND(AL198&gt;=91%,AL198&lt;=100%),"80","0%")))))</f>
        <v>60%</v>
      </c>
      <c r="AN198" s="481">
        <v>0.88</v>
      </c>
      <c r="AO198" s="481" t="str">
        <f>IF(AND(AN198&gt;=0%,AN198&lt;40%),"0% ",IF(AND(AN198&gt;=41%,AN198&lt;60%),"20%",IF(AND(AN198&gt;=61%,AN198&lt;80%),"40%",IF(AND(AN198&gt;=81%,AN198&lt;90%),"60%", IF(AND(AN198&gt;=91%,AN198&lt;=100%),"80","0%")))))</f>
        <v>60%</v>
      </c>
      <c r="AQ198" s="471">
        <f>M198-(M198*AL198:AL199)</f>
        <v>0.375</v>
      </c>
      <c r="AR198" s="470" t="str">
        <f>IF(AQ198=5,"Esperada",IF(AQ198=4,"Alta",IF(AQ198=3,"Media",IF(AQ198=2,"Baja",IF(AQ198=1,"Remota","Remota")))))</f>
        <v>Remota</v>
      </c>
      <c r="AS198" s="471">
        <f>O198-(O198*AO198:AO199)</f>
        <v>1.6</v>
      </c>
      <c r="AT198" s="451" t="str">
        <f>IF(AS198=5,"Significativo",IF(AS198=4,"Alto",IF(AS198=3,"Medio",IF(AS198=2,"Bajo",IF(AS198=1,"No Significativo","No Significativo")))))</f>
        <v>No Significativo</v>
      </c>
      <c r="AU198" s="451" t="str">
        <f>Q198</f>
        <v>Operacional</v>
      </c>
      <c r="AV198" s="452">
        <f>AQ198*AS198</f>
        <v>0.60000000000000009</v>
      </c>
      <c r="AW198" s="451" t="str">
        <f>IF(AV198=1,"Bajo",IF(AV198=2,"Bajo",IF(AV198=3,"Bajo",IF(AV198=4,"Bajo",IF(AV198=5,"Medio",IF(AV198=6,"Medio",IF(AV198=8,"Medio",IF(AV198=9,"Medio",IF(AV198=10,"Medio",IF(AV198=12,"Medio",IF(AV198=15,"Alto",IF(AV198=16,"Alto",IF(AV198=20,"Alto",IF(AV198=25,"Alto","Bajo"))))))))))))))</f>
        <v>Bajo</v>
      </c>
      <c r="AX198" s="453" t="str">
        <f>IF(AV198=1," Aceptar el riesgo. No determinar acciones.",IF(AV198=2," Aceptar el riesgo. No determinar acciones.",IF(AV198=3," Aceptar el riesgo. No determinar acciones.",IF(AV198=4," Aceptar el riesgo. No determinar acciones.",IF(AV198=5," Evaluar a juicio de experto la nececidad de deterrminar acciones para prevenir su ocurrencia",IF(AV198=6," Evaluar a juicio de experto la nececidad de deterrminar acciones para prevenir su ocurrencia",IF(AV198=8," Evaluar a juicio de experto la nececidad de deterrminar acciones para prevenir su ocurrencia",IF(AV198=9," Evaluar a juicio de experto la nececidad de deterrminar acciones para prevenir su ocurrencia",IF(AV198=10," Evaluar a juicio de experto la nececidad de deterrminar acciones para prevenir su ocurrencia",IF(AV198=12," Evaluar a juicio de experto la nececidad de deterrminar acciones para prevenir su ocurrencia",IF(AV198=15," Deterrminar acciones para prevenir su ocurrencia, compartirla o eliminarla.",IF(AV198=16," Deterrminar acciones para prevenir su ocurrencia, compartirla o eliminarla.",IF(AV198=20," Deterrminar acciones para prevenir su ocurrencia, compartirla o eliminarla.",IF(AV198=25," Deterrminar acciones para prevenir su ocurrencia, compartirla o eliminarla."," Aceptar el riesgo. No determinar acciones."))))))))))))))</f>
        <v xml:space="preserve"> Aceptar el riesgo. No determinar acciones.</v>
      </c>
      <c r="AZ198" s="454"/>
      <c r="BA198" s="456"/>
      <c r="BB198" s="458"/>
    </row>
    <row r="199" spans="2:54" ht="43.5" customHeight="1">
      <c r="B199" s="477"/>
      <c r="C199" s="461"/>
      <c r="D199" s="460"/>
      <c r="E199" s="483"/>
      <c r="F199" s="460"/>
      <c r="G199" s="460"/>
      <c r="H199" s="460"/>
      <c r="I199" s="460"/>
      <c r="J199" s="198" t="s">
        <v>528</v>
      </c>
      <c r="K199" s="198" t="s">
        <v>530</v>
      </c>
      <c r="M199" s="462"/>
      <c r="N199" s="462"/>
      <c r="O199" s="462"/>
      <c r="P199" s="462"/>
      <c r="Q199" s="462"/>
      <c r="R199" s="462"/>
      <c r="S199" s="463"/>
      <c r="U199" s="198" t="str">
        <f t="shared" si="54"/>
        <v>Implementación de sistema integrado de información que asocia la información presupuestal a todo el manejo financiero de la empresa.</v>
      </c>
      <c r="V199" s="312" t="s">
        <v>120</v>
      </c>
      <c r="W199" s="195" t="s">
        <v>131</v>
      </c>
      <c r="X199" s="462">
        <v>2</v>
      </c>
      <c r="Y199" s="462"/>
      <c r="Z199" s="462"/>
      <c r="AA199" s="462">
        <v>1</v>
      </c>
      <c r="AB199" s="462"/>
      <c r="AC199" s="462"/>
      <c r="AD199" s="462">
        <v>2</v>
      </c>
      <c r="AE199" s="462"/>
      <c r="AF199" s="462"/>
      <c r="AG199" s="462">
        <v>2</v>
      </c>
      <c r="AH199" s="462"/>
      <c r="AI199" s="462"/>
      <c r="AJ199" s="202">
        <f t="shared" si="64"/>
        <v>0.875</v>
      </c>
      <c r="AK199" s="201" t="str">
        <f t="shared" si="65"/>
        <v>Efectivo</v>
      </c>
      <c r="AL199" s="481"/>
      <c r="AM199" s="481"/>
      <c r="AN199" s="481"/>
      <c r="AO199" s="481"/>
      <c r="AQ199" s="471"/>
      <c r="AR199" s="470"/>
      <c r="AS199" s="471"/>
      <c r="AT199" s="451"/>
      <c r="AU199" s="451"/>
      <c r="AV199" s="452"/>
      <c r="AW199" s="451"/>
      <c r="AX199" s="453"/>
      <c r="AZ199" s="455"/>
      <c r="BA199" s="457"/>
      <c r="BB199" s="459"/>
    </row>
    <row r="200" spans="2:54" ht="43.5" customHeight="1">
      <c r="B200" s="477"/>
      <c r="C200" s="482" t="s">
        <v>532</v>
      </c>
      <c r="D200" s="460"/>
      <c r="E200" s="483" t="s">
        <v>119</v>
      </c>
      <c r="F200" s="467"/>
      <c r="G200" s="460"/>
      <c r="H200" s="460"/>
      <c r="I200" s="460"/>
      <c r="J200" s="108" t="s">
        <v>533</v>
      </c>
      <c r="K200" s="198" t="s">
        <v>522</v>
      </c>
      <c r="M200" s="462">
        <v>3</v>
      </c>
      <c r="N200" s="462" t="str">
        <f>IF(M200=5,"Esperada",IF(M200=4,"Alta",IF(M200=3,"Media",IF(M200=2,"Baja",IF(M200=1,"Remota","0")))))</f>
        <v>Media</v>
      </c>
      <c r="O200" s="462">
        <v>4</v>
      </c>
      <c r="P200" s="462" t="str">
        <f>IF(O200=5,"Significativo",IF(O200=4,"Alto",IF(O200=3,"Medio",IF(O200=2,"Bajo",IF(O200=1,"No Significativo","0")))))</f>
        <v>Alto</v>
      </c>
      <c r="Q200" s="462" t="s">
        <v>92</v>
      </c>
      <c r="R200" s="462">
        <f>O200*M200</f>
        <v>12</v>
      </c>
      <c r="S200" s="463" t="str">
        <f>IF(R200=1,"Bajo",IF(R200=2,"Bajo",IF(R200=3,"Bajo",IF(R200=4,"Bajo",IF(R200=5,"Medio",IF(R200=6,"Medio",IF(R200=8,"Medio",IF(R200=9,"Medio",IF(R200=10,"Medio",IF(R200=12,"Medio",IF(R200=15,"Alto",IF(R200=16,"Alto",IF(R200=20,"Alto",IF(R200=25,"Alto","0"))))))))))))))</f>
        <v>Medio</v>
      </c>
      <c r="U200" s="198" t="str">
        <f>+K200</f>
        <v>Procedimiento de recibo, radicación, custodia, copia, causación y pago de las facturas a través de sistema de gestión documental</v>
      </c>
      <c r="V200" s="312" t="s">
        <v>120</v>
      </c>
      <c r="W200" s="195" t="s">
        <v>131</v>
      </c>
      <c r="X200" s="462">
        <v>2</v>
      </c>
      <c r="Y200" s="462"/>
      <c r="Z200" s="462"/>
      <c r="AA200" s="462">
        <v>1</v>
      </c>
      <c r="AB200" s="462"/>
      <c r="AC200" s="462"/>
      <c r="AD200" s="462">
        <v>2</v>
      </c>
      <c r="AE200" s="462"/>
      <c r="AF200" s="462"/>
      <c r="AG200" s="462">
        <v>2</v>
      </c>
      <c r="AH200" s="462"/>
      <c r="AI200" s="462"/>
      <c r="AJ200" s="202">
        <f t="shared" si="64"/>
        <v>0.875</v>
      </c>
      <c r="AK200" s="201" t="str">
        <f t="shared" si="65"/>
        <v>Efectivo</v>
      </c>
      <c r="AL200" s="481">
        <f>AVERAGE(AJ200:AJ202)</f>
        <v>0.875</v>
      </c>
      <c r="AM200" s="481" t="str">
        <f>IF(AND(AL200&gt;=0%,AL200&lt;40%),"0% ",IF(AND(AL200&gt;=41%,AL200&lt;60%),"20%",IF(AND(AL200&gt;=61%,AL200&lt;80%),"40%",IF(AND(AL200&gt;=81%,AL200&lt;90%),"60%", IF(AND(AL200&gt;=91%,AL200&lt;=100%),"80","0%")))))</f>
        <v>60%</v>
      </c>
      <c r="AN200" s="481">
        <f>AVERAGE(AJ201:AJ202)</f>
        <v>0.875</v>
      </c>
      <c r="AO200" s="481" t="str">
        <f>IF(AND(AN200&gt;=0%,AN200&lt;40%),"0% ",IF(AND(AN200&gt;=41%,AN200&lt;60%),"20%",IF(AND(AN200&gt;=61%,AN200&lt;80%),"40%",IF(AND(AN200&gt;=81%,AN200&lt;90%),"60%", IF(AND(AN200&gt;=91%,AN200&lt;=100%),"80","0%")))))</f>
        <v>60%</v>
      </c>
      <c r="AQ200" s="471">
        <f>M200-(M200*AL200)</f>
        <v>0.375</v>
      </c>
      <c r="AR200" s="470" t="str">
        <f>IF(AQ200=5,"Esperada",IF(AQ200=4,"Alta",IF(AQ200=3,"Media",IF(AQ200=2,"Baja",IF(AQ200=1,"Remota","Remota")))))</f>
        <v>Remota</v>
      </c>
      <c r="AS200" s="471">
        <f>O200-(O200*AO200)</f>
        <v>1.6</v>
      </c>
      <c r="AT200" s="451" t="str">
        <f>IF(AS200=5,"Significativo",IF(AS200=4,"Alto",IF(AS200=3,"Medio",IF(AS200=2,"Bajo",IF(AS200=1,"No Significativo","No Significativo")))))</f>
        <v>No Significativo</v>
      </c>
      <c r="AU200" s="451" t="str">
        <f>Q200</f>
        <v>Operacional</v>
      </c>
      <c r="AV200" s="452">
        <f>AQ200*AS200</f>
        <v>0.60000000000000009</v>
      </c>
      <c r="AW200" s="451" t="str">
        <f>IF(AV200=1,"Bajo",IF(AV200=2,"Bajo",IF(AV200=3,"Bajo",IF(AV200=4,"Bajo",IF(AV200=5,"Medio",IF(AV200=6,"Medio",IF(AV200=8,"Medio",IF(AV200=9,"Medio",IF(AV200=10,"Medio",IF(AV200=12,"Medio",IF(AV200=15,"Alto",IF(AV200=16,"Alto",IF(AV200=20,"Alto",IF(AV200=25,"Alto","Bajo"))))))))))))))</f>
        <v>Bajo</v>
      </c>
      <c r="AX200" s="489" t="str">
        <f>IF(AV200=1," Aceptar el riesgo. No determinar acciones.",IF(AV200=2," Aceptar el riesgo. No determinar acciones.",IF(AV200=3," Aceptar el riesgo. No determinar acciones.",IF(AV200=4," Aceptar el riesgo. No determinar acciones.",IF(AV200=5," Evaluar a juicio de experto la nececidad de deterrminar acciones para prevenir su ocurrencia",IF(AV200=6," Evaluar a juicio de experto la nececidad de deterrminar acciones para prevenir su ocurrencia",IF(AV200=8," Evaluar a juicio de experto la nececidad de deterrminar acciones para prevenir su ocurrencia",IF(AV200=9," Evaluar a juicio de experto la nececidad de deterrminar acciones para prevenir su ocurrencia",IF(AV200=10," Evaluar a juicio de experto la nececidad de deterrminar acciones para prevenir su ocurrencia",IF(AV200=12," Evaluar a juicio de experto la nececidad de deterrminar acciones para prevenir su ocurrencia",IF(AV200=15," Deterrminar acciones para prevenir su ocurrencia, compartirla o eliminarla.",IF(AV200=16," Deterrminar acciones para prevenir su ocurrencia, compartirla o eliminarla.",IF(AV200=20," Deterrminar acciones para prevenir su ocurrencia, compartirla o eliminarla.",IF(AV200=25," Deterrminar acciones para prevenir su ocurrencia, compartirla o eliminarla."," Aceptar el riesgo. No determinar acciones."))))))))))))))</f>
        <v xml:space="preserve"> Aceptar el riesgo. No determinar acciones.</v>
      </c>
      <c r="AZ200" s="454"/>
      <c r="BA200" s="458"/>
      <c r="BB200" s="493"/>
    </row>
    <row r="201" spans="2:54" ht="41.25" customHeight="1">
      <c r="B201" s="477"/>
      <c r="C201" s="482"/>
      <c r="D201" s="460"/>
      <c r="E201" s="483"/>
      <c r="F201" s="498"/>
      <c r="G201" s="460"/>
      <c r="H201" s="460"/>
      <c r="I201" s="460"/>
      <c r="J201" s="198" t="s">
        <v>534</v>
      </c>
      <c r="K201" s="108" t="s">
        <v>515</v>
      </c>
      <c r="M201" s="462"/>
      <c r="N201" s="462"/>
      <c r="O201" s="462"/>
      <c r="P201" s="462"/>
      <c r="Q201" s="462"/>
      <c r="R201" s="462"/>
      <c r="S201" s="463"/>
      <c r="U201" s="198" t="str">
        <f t="shared" si="54"/>
        <v>Entrega de facturas directamente a interventores o interesados en el pago de proveedores o costos de operación</v>
      </c>
      <c r="V201" s="312" t="s">
        <v>109</v>
      </c>
      <c r="W201" s="195" t="s">
        <v>131</v>
      </c>
      <c r="X201" s="462">
        <v>2</v>
      </c>
      <c r="Y201" s="462"/>
      <c r="Z201" s="462"/>
      <c r="AA201" s="462">
        <v>1</v>
      </c>
      <c r="AB201" s="462"/>
      <c r="AC201" s="462"/>
      <c r="AD201" s="462">
        <v>2</v>
      </c>
      <c r="AE201" s="462"/>
      <c r="AF201" s="462"/>
      <c r="AG201" s="462">
        <v>2</v>
      </c>
      <c r="AH201" s="462"/>
      <c r="AI201" s="462"/>
      <c r="AJ201" s="202">
        <f t="shared" si="64"/>
        <v>0.875</v>
      </c>
      <c r="AK201" s="201" t="str">
        <f t="shared" si="65"/>
        <v>Efectivo</v>
      </c>
      <c r="AL201" s="481"/>
      <c r="AM201" s="481"/>
      <c r="AN201" s="481"/>
      <c r="AO201" s="481"/>
      <c r="AQ201" s="471"/>
      <c r="AR201" s="470"/>
      <c r="AS201" s="471"/>
      <c r="AT201" s="451"/>
      <c r="AU201" s="451"/>
      <c r="AV201" s="452"/>
      <c r="AW201" s="451"/>
      <c r="AX201" s="490"/>
      <c r="AZ201" s="464"/>
      <c r="BA201" s="492"/>
      <c r="BB201" s="492"/>
    </row>
    <row r="202" spans="2:54" ht="30" customHeight="1">
      <c r="B202" s="477"/>
      <c r="C202" s="482"/>
      <c r="D202" s="460"/>
      <c r="E202" s="483"/>
      <c r="F202" s="468"/>
      <c r="G202" s="460"/>
      <c r="H202" s="460"/>
      <c r="I202" s="460"/>
      <c r="J202" s="199" t="s">
        <v>535</v>
      </c>
      <c r="K202" s="108" t="s">
        <v>536</v>
      </c>
      <c r="M202" s="462"/>
      <c r="N202" s="462"/>
      <c r="O202" s="462"/>
      <c r="P202" s="462"/>
      <c r="Q202" s="462"/>
      <c r="R202" s="462"/>
      <c r="S202" s="463"/>
      <c r="U202" s="198" t="str">
        <f>+K202</f>
        <v>Aplicación de los procedimiento de la gestion financiera</v>
      </c>
      <c r="V202" s="312" t="s">
        <v>109</v>
      </c>
      <c r="W202" s="195" t="s">
        <v>131</v>
      </c>
      <c r="X202" s="462">
        <v>2</v>
      </c>
      <c r="Y202" s="462"/>
      <c r="Z202" s="462"/>
      <c r="AA202" s="462">
        <v>1</v>
      </c>
      <c r="AB202" s="462"/>
      <c r="AC202" s="462"/>
      <c r="AD202" s="462">
        <v>2</v>
      </c>
      <c r="AE202" s="462"/>
      <c r="AF202" s="462"/>
      <c r="AG202" s="462">
        <v>2</v>
      </c>
      <c r="AH202" s="462"/>
      <c r="AI202" s="462"/>
      <c r="AJ202" s="202">
        <f t="shared" si="64"/>
        <v>0.875</v>
      </c>
      <c r="AK202" s="201" t="str">
        <f t="shared" si="65"/>
        <v>Efectivo</v>
      </c>
      <c r="AL202" s="481"/>
      <c r="AM202" s="481"/>
      <c r="AN202" s="481"/>
      <c r="AO202" s="481"/>
      <c r="AQ202" s="471"/>
      <c r="AR202" s="470"/>
      <c r="AS202" s="471"/>
      <c r="AT202" s="451"/>
      <c r="AU202" s="451"/>
      <c r="AV202" s="452"/>
      <c r="AW202" s="451"/>
      <c r="AX202" s="491"/>
      <c r="AZ202" s="455"/>
      <c r="BA202" s="459"/>
      <c r="BB202" s="459"/>
    </row>
    <row r="203" spans="2:54" ht="41.25" customHeight="1">
      <c r="B203" s="477"/>
      <c r="C203" s="482" t="s">
        <v>537</v>
      </c>
      <c r="D203" s="460"/>
      <c r="E203" s="483" t="s">
        <v>119</v>
      </c>
      <c r="F203" s="460"/>
      <c r="G203" s="460"/>
      <c r="H203" s="460"/>
      <c r="I203" s="460"/>
      <c r="J203" s="362" t="s">
        <v>538</v>
      </c>
      <c r="K203" s="363" t="s">
        <v>540</v>
      </c>
      <c r="M203" s="462">
        <v>4</v>
      </c>
      <c r="N203" s="462" t="str">
        <f>IF(M203=5,"Esperada",IF(M203=4,"Alta",IF(M203=3,"Media",IF(M203=2,"Baja",IF(M203=1,"Remota","0")))))</f>
        <v>Alta</v>
      </c>
      <c r="O203" s="462">
        <v>4</v>
      </c>
      <c r="P203" s="462" t="str">
        <f>IF(O203=5,"Significativo",IF(O203=4,"Alto",IF(O203=3,"Medio",IF(O203=2,"Bajo",IF(O203=1,"No Significativo","0")))))</f>
        <v>Alto</v>
      </c>
      <c r="Q203" s="462" t="s">
        <v>92</v>
      </c>
      <c r="R203" s="462">
        <f>O203*M203</f>
        <v>16</v>
      </c>
      <c r="S203" s="463" t="str">
        <f>IF(R203=1,"Bajo",IF(R203=2,"Bajo",IF(R203=3,"Bajo",IF(R203=4,"Bajo",IF(R203=5,"Medio",IF(R203=6,"Medio",IF(R203=8,"Medio",IF(R203=9,"Medio",IF(R203=10,"Medio",IF(R203=12,"Medio",IF(R203=15,"Alto",IF(R203=16,"Alto",IF(R203=20,"Alto",IF(R203=25,"Alto","0"))))))))))))))</f>
        <v>Alto</v>
      </c>
      <c r="U203" s="362" t="str">
        <f t="shared" ref="U203:U204" si="66">+K203</f>
        <v>Programa de mantenimiento locativos e infraestructura</v>
      </c>
      <c r="V203" s="361" t="s">
        <v>120</v>
      </c>
      <c r="W203" s="361" t="s">
        <v>134</v>
      </c>
      <c r="X203" s="462">
        <v>2</v>
      </c>
      <c r="Y203" s="462"/>
      <c r="Z203" s="462"/>
      <c r="AA203" s="462">
        <v>1</v>
      </c>
      <c r="AB203" s="462"/>
      <c r="AC203" s="462"/>
      <c r="AD203" s="462">
        <v>2</v>
      </c>
      <c r="AE203" s="462"/>
      <c r="AF203" s="462"/>
      <c r="AG203" s="462">
        <v>2</v>
      </c>
      <c r="AH203" s="462"/>
      <c r="AI203" s="462"/>
      <c r="AJ203" s="365">
        <f t="shared" ref="AJ203:AJ204" si="67">((X203/2)+(AA203/2)+(AD203/2)+(AG203/2))/4</f>
        <v>0.875</v>
      </c>
      <c r="AK203" s="364" t="str">
        <f t="shared" ref="AK203:AK204" si="68">IF(AND(AJ203&gt;=0%,AJ203&lt;40%),"No Efectivo",IF(AND(AJ203&gt;=41%,AJ203&lt;60%),"Poco Efectivo",IF(AND(AJ203&gt;=61%,AJ203&lt;80%),"Medianamente Efectivo",IF(AND(AJ203&gt;=81%,AJ203&lt;90%),"Efectivo", IF(AND(AJ203&gt;=91%,AJ203&lt;=100%),"Altamente Efectivo")))))</f>
        <v>Efectivo</v>
      </c>
      <c r="AL203" s="481">
        <f>AVERAGE(AJ203:AJ204)</f>
        <v>0.875</v>
      </c>
      <c r="AM203" s="481" t="str">
        <f>IF(AND(AL203&gt;=0%,AL203&lt;40%),"0% ",IF(AND(AL203&gt;=41%,AL203&lt;60%),"20%",IF(AND(AL203&gt;=61%,AL203&lt;80%),"40%",IF(AND(AL203&gt;=81%,AL203&lt;90%),"60%", IF(AND(AL203&gt;=91%,AL203&lt;=100%),"80","0%")))))</f>
        <v>60%</v>
      </c>
      <c r="AN203" s="481">
        <v>0</v>
      </c>
      <c r="AO203" s="481" t="str">
        <f>IF(AND(AN203&gt;=0%,AN203&lt;40%),"0% ",IF(AND(AN203&gt;=41%,AN203&lt;60%),"20%",IF(AND(AN203&gt;=61%,AN203&lt;80%),"40%",IF(AND(AN203&gt;=81%,AN203&lt;90%),"60%", IF(AND(AN203&gt;=91%,AN203&lt;=100%),"80","0%")))))</f>
        <v xml:space="preserve">0% </v>
      </c>
      <c r="AQ203" s="471">
        <f>M203-(M203*AL203:AL204)</f>
        <v>0.5</v>
      </c>
      <c r="AR203" s="470" t="str">
        <f>IF(AQ203=5,"Esperada",IF(AQ203=4,"Alta",IF(AQ203=3,"Media",IF(AQ203=2,"Baja",IF(AQ203=1,"Remota","Remota")))))</f>
        <v>Remota</v>
      </c>
      <c r="AS203" s="471">
        <f>O203-(O203*AO203:AO204)</f>
        <v>4</v>
      </c>
      <c r="AT203" s="451" t="str">
        <f>IF(AS203=5,"Significativo",IF(AS203=4,"Alto",IF(AS203=3,"Medio",IF(AS203=2,"Bajo",IF(AS203=1,"No Significativo","No Significativo")))))</f>
        <v>Alto</v>
      </c>
      <c r="AU203" s="451" t="str">
        <f>Q203</f>
        <v>Operacional</v>
      </c>
      <c r="AV203" s="452">
        <f>AQ203*AS203</f>
        <v>2</v>
      </c>
      <c r="AW203" s="451" t="str">
        <f>IF(AV203=1,"Bajo",IF(AV203=2,"Bajo",IF(AV203=3,"Bajo",IF(AV203=4,"Bajo",IF(AV203=5,"Medio",IF(AV203=6,"Medio",IF(AV203=8,"Medio",IF(AV203=9,"Medio",IF(AV203=10,"Medio",IF(AV203=12,"Medio",IF(AV203=15,"Alto",IF(AV203=16,"Alto",IF(AV203=20,"Alto",IF(AV203=25,"Alto","Bajo"))))))))))))))</f>
        <v>Bajo</v>
      </c>
      <c r="AX203" s="453" t="str">
        <f>IF(AV203=1," Aceptar el riesgo. No determinar acciones.",IF(AV203=2," Aceptar el riesgo. No determinar acciones.",IF(AV203=3," Aceptar el riesgo. No determinar acciones.",IF(AV203=4," Aceptar el riesgo. No determinar acciones.",IF(AV203=5," Evaluar a juicio de experto la nececidad de deterrminar acciones para prevenir su ocurrencia",IF(AV203=6," Evaluar a juicio de experto la nececidad de deterrminar acciones para prevenir su ocurrencia",IF(AV203=8," Evaluar a juicio de experto la nececidad de deterrminar acciones para prevenir su ocurrencia",IF(AV203=9," Evaluar a juicio de experto la nececidad de deterrminar acciones para prevenir su ocurrencia",IF(AV203=10," Evaluar a juicio de experto la nececidad de deterrminar acciones para prevenir su ocurrencia",IF(AV203=12," Evaluar a juicio de experto la nececidad de deterrminar acciones para prevenir su ocurrencia",IF(AV203=15," Deterrminar acciones para prevenir su ocurrencia, compartirla o eliminarla.",IF(AV203=16," Deterrminar acciones para prevenir su ocurrencia, compartirla o eliminarla.",IF(AV203=20," Deterrminar acciones para prevenir su ocurrencia, compartirla o eliminarla.",IF(AV203=25," Deterrminar acciones para prevenir su ocurrencia, compartirla o eliminarla."," Aceptar el riesgo. No determinar acciones."))))))))))))))</f>
        <v xml:space="preserve"> Aceptar el riesgo. No determinar acciones.</v>
      </c>
      <c r="AZ203" s="454"/>
      <c r="BA203" s="456"/>
      <c r="BB203" s="458"/>
    </row>
    <row r="204" spans="2:54" ht="38.25" customHeight="1">
      <c r="B204" s="477"/>
      <c r="C204" s="482"/>
      <c r="D204" s="460"/>
      <c r="E204" s="483"/>
      <c r="F204" s="460"/>
      <c r="G204" s="460"/>
      <c r="H204" s="460"/>
      <c r="I204" s="460"/>
      <c r="J204" s="362" t="s">
        <v>539</v>
      </c>
      <c r="K204" s="362" t="s">
        <v>541</v>
      </c>
      <c r="M204" s="462"/>
      <c r="N204" s="462"/>
      <c r="O204" s="462"/>
      <c r="P204" s="462"/>
      <c r="Q204" s="462"/>
      <c r="R204" s="462"/>
      <c r="S204" s="463"/>
      <c r="U204" s="362" t="str">
        <f t="shared" si="66"/>
        <v>Evaluaciones de riesgos psicosocial, medicion del clima organizacional y planes de intervencion en cada caso.</v>
      </c>
      <c r="V204" s="361" t="s">
        <v>120</v>
      </c>
      <c r="W204" s="361" t="s">
        <v>136</v>
      </c>
      <c r="X204" s="462">
        <v>2</v>
      </c>
      <c r="Y204" s="462"/>
      <c r="Z204" s="462"/>
      <c r="AA204" s="462">
        <v>1</v>
      </c>
      <c r="AB204" s="462"/>
      <c r="AC204" s="462"/>
      <c r="AD204" s="462">
        <v>2</v>
      </c>
      <c r="AE204" s="462"/>
      <c r="AF204" s="462"/>
      <c r="AG204" s="462">
        <v>2</v>
      </c>
      <c r="AH204" s="462"/>
      <c r="AI204" s="462"/>
      <c r="AJ204" s="365">
        <f t="shared" si="67"/>
        <v>0.875</v>
      </c>
      <c r="AK204" s="364" t="str">
        <f t="shared" si="68"/>
        <v>Efectivo</v>
      </c>
      <c r="AL204" s="481"/>
      <c r="AM204" s="481"/>
      <c r="AN204" s="481"/>
      <c r="AO204" s="481"/>
      <c r="AQ204" s="471"/>
      <c r="AR204" s="470"/>
      <c r="AS204" s="471"/>
      <c r="AT204" s="451"/>
      <c r="AU204" s="451"/>
      <c r="AV204" s="452"/>
      <c r="AW204" s="451"/>
      <c r="AX204" s="453"/>
      <c r="AZ204" s="455"/>
      <c r="BA204" s="457"/>
      <c r="BB204" s="459"/>
    </row>
    <row r="205" spans="2:54" ht="28.5" customHeight="1">
      <c r="B205" s="477" t="s">
        <v>542</v>
      </c>
      <c r="C205" s="482" t="s">
        <v>543</v>
      </c>
      <c r="D205" s="460" t="s">
        <v>119</v>
      </c>
      <c r="E205" s="483"/>
      <c r="F205" s="460"/>
      <c r="G205" s="460"/>
      <c r="H205" s="460"/>
      <c r="I205" s="460"/>
      <c r="J205" s="199" t="s">
        <v>544</v>
      </c>
      <c r="K205" s="199" t="s">
        <v>547</v>
      </c>
      <c r="M205" s="462">
        <v>4</v>
      </c>
      <c r="N205" s="462" t="str">
        <f>IF(M205=5,"Esperada",IF(M205=4,"Alta",IF(M205=3,"Media",IF(M205=2,"Baja",IF(M205=1,"Remota","0")))))</f>
        <v>Alta</v>
      </c>
      <c r="O205" s="462">
        <v>4</v>
      </c>
      <c r="P205" s="462" t="str">
        <f>IF(O205=5,"Significativo",IF(O205=4,"Alto",IF(O205=3,"Medio",IF(O205=2,"Bajo",IF(O205=1,"No Significativo","0")))))</f>
        <v>Alto</v>
      </c>
      <c r="Q205" s="462" t="s">
        <v>92</v>
      </c>
      <c r="R205" s="462">
        <f>O205*M205</f>
        <v>16</v>
      </c>
      <c r="S205" s="463" t="str">
        <f>IF(R205=1,"Bajo",IF(R205=2,"Bajo",IF(R205=3,"Bajo",IF(R205=4,"Bajo",IF(R205=5,"Medio",IF(R205=6,"Medio",IF(R205=8,"Medio",IF(R205=9,"Medio",IF(R205=10,"Medio",IF(R205=12,"Medio",IF(R205=15,"Alto",IF(R205=16,"Alto",IF(R205=20,"Alto",IF(R205=25,"Alto","0"))))))))))))))</f>
        <v>Alto</v>
      </c>
      <c r="U205" s="198" t="str">
        <f t="shared" ref="U205:U235" si="69">+K205</f>
        <v>Servidor de contingencia</v>
      </c>
      <c r="V205" s="312" t="s">
        <v>120</v>
      </c>
      <c r="W205" s="195" t="s">
        <v>132</v>
      </c>
      <c r="X205" s="462">
        <v>1</v>
      </c>
      <c r="Y205" s="462"/>
      <c r="Z205" s="462"/>
      <c r="AA205" s="462">
        <v>2</v>
      </c>
      <c r="AB205" s="462"/>
      <c r="AC205" s="462"/>
      <c r="AD205" s="462">
        <v>2</v>
      </c>
      <c r="AE205" s="462"/>
      <c r="AF205" s="462"/>
      <c r="AG205" s="462">
        <v>2</v>
      </c>
      <c r="AH205" s="462"/>
      <c r="AI205" s="462"/>
      <c r="AJ205" s="202">
        <f t="shared" si="64"/>
        <v>0.875</v>
      </c>
      <c r="AK205" s="201" t="str">
        <f t="shared" si="65"/>
        <v>Efectivo</v>
      </c>
      <c r="AL205" s="481">
        <f>AVERAGE(AJ205:AJ206)</f>
        <v>0.9375</v>
      </c>
      <c r="AM205" s="481" t="str">
        <f>IF(AND(AL205&gt;=0%,AL205&lt;40%),"0% ",IF(AND(AL205&gt;=41%,AL205&lt;60%),"20%",IF(AND(AL205&gt;=61%,AL205&lt;80%),"40%",IF(AND(AL205&gt;=81%,AL205&lt;90%),"60%", IF(AND(AL205&gt;=91%,AL205&lt;=100%),"80","0%")))))</f>
        <v>80</v>
      </c>
      <c r="AN205" s="481">
        <v>0</v>
      </c>
      <c r="AO205" s="481" t="str">
        <f>IF(AND(AN205&gt;=0%,AN205&lt;40%),"0% ",IF(AND(AN205&gt;=41%,AN205&lt;60%),"20%",IF(AND(AN205&gt;=61%,AN205&lt;80%),"40%",IF(AND(AN205&gt;=81%,AN205&lt;90%),"60%", IF(AND(AN205&gt;=91%,AN205&lt;=100%),"80","0%")))))</f>
        <v xml:space="preserve">0% </v>
      </c>
      <c r="AQ205" s="471">
        <f>M205-(M205*AL205:AL206)</f>
        <v>0.25</v>
      </c>
      <c r="AR205" s="470" t="str">
        <f>IF(AQ205=5,"Esperada",IF(AQ205=4,"Alta",IF(AQ205=3,"Media",IF(AQ205=2,"Baja",IF(AQ205=1,"Remota","Remota")))))</f>
        <v>Remota</v>
      </c>
      <c r="AS205" s="471">
        <f>O205-(O205*AO205:AO206)</f>
        <v>4</v>
      </c>
      <c r="AT205" s="451" t="str">
        <f>IF(AS205=5,"Significativo",IF(AS205=4,"Alto",IF(AS205=3,"Medio",IF(AS205=2,"Bajo",IF(AS205=1,"No Significativo","No Significativo")))))</f>
        <v>Alto</v>
      </c>
      <c r="AU205" s="451" t="str">
        <f>Q205</f>
        <v>Operacional</v>
      </c>
      <c r="AV205" s="452">
        <f>AQ205*AS205</f>
        <v>1</v>
      </c>
      <c r="AW205" s="451" t="str">
        <f>IF(AV205=1,"Bajo",IF(AV205=2,"Bajo",IF(AV205=3,"Bajo",IF(AV205=4,"Bajo",IF(AV205=5,"Medio",IF(AV205=6,"Medio",IF(AV205=8,"Medio",IF(AV205=9,"Medio",IF(AV205=10,"Medio",IF(AV205=12,"Medio",IF(AV205=15,"Alto",IF(AV205=16,"Alto",IF(AV205=20,"Alto",IF(AV205=25,"Alto","Bajo"))))))))))))))</f>
        <v>Bajo</v>
      </c>
      <c r="AX205" s="453" t="str">
        <f>IF(AV205=1," Aceptar el riesgo. No determinar acciones.",IF(AV205=2," Aceptar el riesgo. No determinar acciones.",IF(AV205=3," Aceptar el riesgo. No determinar acciones.",IF(AV205=4," Aceptar el riesgo. No determinar acciones.",IF(AV205=5," Evaluar a juicio de experto la nececidad de deterrminar acciones para prevenir su ocurrencia",IF(AV205=6," Evaluar a juicio de experto la nececidad de deterrminar acciones para prevenir su ocurrencia",IF(AV205=8," Evaluar a juicio de experto la nececidad de deterrminar acciones para prevenir su ocurrencia",IF(AV205=9," Evaluar a juicio de experto la nececidad de deterrminar acciones para prevenir su ocurrencia",IF(AV205=10," Evaluar a juicio de experto la nececidad de deterrminar acciones para prevenir su ocurrencia",IF(AV205=12," Evaluar a juicio de experto la nececidad de deterrminar acciones para prevenir su ocurrencia",IF(AV205=15," Deterrminar acciones para prevenir su ocurrencia, compartirla o eliminarla.",IF(AV205=16," Deterrminar acciones para prevenir su ocurrencia, compartirla o eliminarla.",IF(AV205=20," Deterrminar acciones para prevenir su ocurrencia, compartirla o eliminarla.",IF(AV205=25," Deterrminar acciones para prevenir su ocurrencia, compartirla o eliminarla."," Aceptar el riesgo. No determinar acciones."))))))))))))))</f>
        <v xml:space="preserve"> Aceptar el riesgo. No determinar acciones.</v>
      </c>
      <c r="AZ205" s="454"/>
      <c r="BA205" s="456"/>
      <c r="BB205" s="458"/>
    </row>
    <row r="206" spans="2:54" ht="30" customHeight="1">
      <c r="B206" s="477"/>
      <c r="C206" s="482"/>
      <c r="D206" s="460"/>
      <c r="E206" s="483"/>
      <c r="F206" s="460"/>
      <c r="G206" s="460"/>
      <c r="H206" s="460"/>
      <c r="I206" s="460"/>
      <c r="J206" s="199" t="s">
        <v>545</v>
      </c>
      <c r="K206" s="199" t="s">
        <v>546</v>
      </c>
      <c r="M206" s="462"/>
      <c r="N206" s="462"/>
      <c r="O206" s="462"/>
      <c r="P206" s="462"/>
      <c r="Q206" s="462"/>
      <c r="R206" s="462"/>
      <c r="S206" s="463"/>
      <c r="U206" s="198" t="str">
        <f t="shared" si="69"/>
        <v xml:space="preserve">Backup diario a todas las bases de datos </v>
      </c>
      <c r="V206" s="312" t="s">
        <v>120</v>
      </c>
      <c r="W206" s="195" t="s">
        <v>132</v>
      </c>
      <c r="X206" s="462">
        <v>2</v>
      </c>
      <c r="Y206" s="462"/>
      <c r="Z206" s="462"/>
      <c r="AA206" s="462">
        <v>2</v>
      </c>
      <c r="AB206" s="462"/>
      <c r="AC206" s="462"/>
      <c r="AD206" s="462">
        <v>2</v>
      </c>
      <c r="AE206" s="462"/>
      <c r="AF206" s="462"/>
      <c r="AG206" s="462">
        <v>2</v>
      </c>
      <c r="AH206" s="462"/>
      <c r="AI206" s="462"/>
      <c r="AJ206" s="202">
        <f t="shared" si="64"/>
        <v>1</v>
      </c>
      <c r="AK206" s="201" t="str">
        <f t="shared" si="65"/>
        <v>Altamente Efectivo</v>
      </c>
      <c r="AL206" s="481"/>
      <c r="AM206" s="481"/>
      <c r="AN206" s="481"/>
      <c r="AO206" s="481"/>
      <c r="AQ206" s="471"/>
      <c r="AR206" s="470"/>
      <c r="AS206" s="471"/>
      <c r="AT206" s="451"/>
      <c r="AU206" s="451"/>
      <c r="AV206" s="452"/>
      <c r="AW206" s="451"/>
      <c r="AX206" s="453"/>
      <c r="AZ206" s="455"/>
      <c r="BA206" s="457"/>
      <c r="BB206" s="459"/>
    </row>
    <row r="207" spans="2:54" ht="32.25" customHeight="1">
      <c r="B207" s="477"/>
      <c r="C207" s="482" t="s">
        <v>548</v>
      </c>
      <c r="D207" s="460" t="s">
        <v>119</v>
      </c>
      <c r="E207" s="483"/>
      <c r="F207" s="460"/>
      <c r="G207" s="460"/>
      <c r="H207" s="460"/>
      <c r="I207" s="460"/>
      <c r="J207" s="198" t="s">
        <v>552</v>
      </c>
      <c r="K207" s="199" t="s">
        <v>550</v>
      </c>
      <c r="M207" s="462">
        <v>4</v>
      </c>
      <c r="N207" s="462" t="str">
        <f>IF(M207=5,"Esperada",IF(M207=4,"Alta",IF(M207=3,"Media",IF(M207=2,"Baja",IF(M207=1,"Remota","0")))))</f>
        <v>Alta</v>
      </c>
      <c r="O207" s="462">
        <v>4</v>
      </c>
      <c r="P207" s="462" t="str">
        <f>IF(O207=5,"Significativo",IF(O207=4,"Alto",IF(O207=3,"Medio",IF(O207=2,"Bajo",IF(O207=1,"No Significativo","0")))))</f>
        <v>Alto</v>
      </c>
      <c r="Q207" s="462" t="s">
        <v>92</v>
      </c>
      <c r="R207" s="462">
        <f>O207*M207</f>
        <v>16</v>
      </c>
      <c r="S207" s="463" t="str">
        <f>IF(R207=1,"Bajo",IF(R207=2,"Bajo",IF(R207=3,"Bajo",IF(R207=4,"Bajo",IF(R207=5,"Medio",IF(R207=6,"Medio",IF(R207=8,"Medio",IF(R207=9,"Medio",IF(R207=10,"Medio",IF(R207=12,"Medio",IF(R207=15,"Alto",IF(R207=16,"Alto",IF(R207=20,"Alto",IF(R207=25,"Alto","0"))))))))))))))</f>
        <v>Alto</v>
      </c>
      <c r="U207" s="198" t="str">
        <f t="shared" si="69"/>
        <v>Inspecciones al servidor de contingencia</v>
      </c>
      <c r="V207" s="312" t="s">
        <v>109</v>
      </c>
      <c r="W207" s="195" t="s">
        <v>132</v>
      </c>
      <c r="X207" s="462">
        <v>1</v>
      </c>
      <c r="Y207" s="462"/>
      <c r="Z207" s="462"/>
      <c r="AA207" s="462">
        <v>1</v>
      </c>
      <c r="AB207" s="462"/>
      <c r="AC207" s="462"/>
      <c r="AD207" s="462">
        <v>2</v>
      </c>
      <c r="AE207" s="462"/>
      <c r="AF207" s="462"/>
      <c r="AG207" s="462">
        <v>1</v>
      </c>
      <c r="AH207" s="462"/>
      <c r="AI207" s="462"/>
      <c r="AJ207" s="202">
        <f t="shared" si="64"/>
        <v>0.625</v>
      </c>
      <c r="AK207" s="201" t="str">
        <f t="shared" si="65"/>
        <v>Medianamente Efectivo</v>
      </c>
      <c r="AL207" s="481">
        <f>AVERAGE(AJ207:AJ208)</f>
        <v>0.6875</v>
      </c>
      <c r="AM207" s="481">
        <v>0</v>
      </c>
      <c r="AN207" s="481">
        <f>AVERAGE(AJ207:AJ208)</f>
        <v>0.6875</v>
      </c>
      <c r="AO207" s="481" t="str">
        <f>IF(AND(AN207&gt;=0%,AN207&lt;40%),"0% ",IF(AND(AN207&gt;=41%,AN207&lt;60%),"20%",IF(AND(AN207&gt;=61%,AN207&lt;80%),"40%",IF(AND(AN207&gt;=81%,AN207&lt;90%),"60%", IF(AND(AN207&gt;=91%,AN207&lt;=100%),"80","0%")))))</f>
        <v>40%</v>
      </c>
      <c r="AQ207" s="471">
        <f>M207-(M207*AL207:AL208)</f>
        <v>1.25</v>
      </c>
      <c r="AR207" s="470" t="str">
        <f>IF(AQ207=5,"Esperada",IF(AQ207=4,"Alta",IF(AQ207=3,"Media",IF(AQ207=2,"Baja",IF(AQ207=1,"Remota","Remota")))))</f>
        <v>Remota</v>
      </c>
      <c r="AS207" s="471">
        <f>O207-(O207*AO207:AO208)</f>
        <v>2.4</v>
      </c>
      <c r="AT207" s="451" t="str">
        <f>IF(AS207=5,"Significativo",IF(AS207=4,"Alto",IF(AS207=3,"Medio",IF(AS207=2,"Bajo",IF(AS207=1,"No Significativo","No Significativo")))))</f>
        <v>No Significativo</v>
      </c>
      <c r="AU207" s="451" t="str">
        <f>Q207</f>
        <v>Operacional</v>
      </c>
      <c r="AV207" s="452">
        <f>AQ207*AS207</f>
        <v>3</v>
      </c>
      <c r="AW207" s="451" t="str">
        <f>IF(AV207=1,"Bajo",IF(AV207=2,"Bajo",IF(AV207=3,"Bajo",IF(AV207=4,"Bajo",IF(AV207=5,"Medio",IF(AV207=6,"Medio",IF(AV207=8,"Medio",IF(AV207=9,"Medio",IF(AV207=10,"Medio",IF(AV207=12,"Medio",IF(AV207=15,"Alto",IF(AV207=16,"Alto",IF(AV207=20,"Alto",IF(AV207=25,"Alto","Bajo"))))))))))))))</f>
        <v>Bajo</v>
      </c>
      <c r="AX207" s="453" t="str">
        <f>IF(AV207=1," Aceptar el riesgo. No determinar acciones.",IF(AV207=2," Aceptar el riesgo. No determinar acciones.",IF(AV207=3," Aceptar el riesgo. No determinar acciones.",IF(AV207=4," Aceptar el riesgo. No determinar acciones.",IF(AV207=5," Evaluar a juicio de experto la nececidad de deterrminar acciones para prevenir su ocurrencia",IF(AV207=6," Evaluar a juicio de experto la nececidad de deterrminar acciones para prevenir su ocurrencia",IF(AV207=8," Evaluar a juicio de experto la nececidad de deterrminar acciones para prevenir su ocurrencia",IF(AV207=9," Evaluar a juicio de experto la nececidad de deterrminar acciones para prevenir su ocurrencia",IF(AV207=10," Evaluar a juicio de experto la nececidad de deterrminar acciones para prevenir su ocurrencia",IF(AV207=12," Evaluar a juicio de experto la nececidad de deterrminar acciones para prevenir su ocurrencia",IF(AV207=15," Deterrminar acciones para prevenir su ocurrencia, compartirla o eliminarla.",IF(AV207=16," Deterrminar acciones para prevenir su ocurrencia, compartirla o eliminarla.",IF(AV207=20," Deterrminar acciones para prevenir su ocurrencia, compartirla o eliminarla.",IF(AV207=25," Deterrminar acciones para prevenir su ocurrencia, compartirla o eliminarla."," Aceptar el riesgo. No determinar acciones."))))))))))))))</f>
        <v xml:space="preserve"> Aceptar el riesgo. No determinar acciones.</v>
      </c>
      <c r="AZ207" s="454"/>
      <c r="BA207" s="456"/>
      <c r="BB207" s="458"/>
    </row>
    <row r="208" spans="2:54" ht="32.25" customHeight="1">
      <c r="B208" s="477"/>
      <c r="C208" s="482"/>
      <c r="D208" s="460"/>
      <c r="E208" s="483"/>
      <c r="F208" s="460"/>
      <c r="G208" s="460"/>
      <c r="H208" s="460"/>
      <c r="I208" s="460"/>
      <c r="J208" s="198" t="s">
        <v>549</v>
      </c>
      <c r="K208" s="198" t="s">
        <v>551</v>
      </c>
      <c r="M208" s="462"/>
      <c r="N208" s="462"/>
      <c r="O208" s="462"/>
      <c r="P208" s="462"/>
      <c r="Q208" s="462"/>
      <c r="R208" s="462"/>
      <c r="S208" s="463"/>
      <c r="U208" s="198" t="str">
        <f t="shared" si="69"/>
        <v xml:space="preserve">Seguimiento al correcto funcionamiento de los Backup de las bases de datos </v>
      </c>
      <c r="V208" s="312" t="s">
        <v>109</v>
      </c>
      <c r="W208" s="195" t="s">
        <v>132</v>
      </c>
      <c r="X208" s="462">
        <v>1</v>
      </c>
      <c r="Y208" s="462"/>
      <c r="Z208" s="462"/>
      <c r="AA208" s="462">
        <v>1</v>
      </c>
      <c r="AB208" s="462"/>
      <c r="AC208" s="462"/>
      <c r="AD208" s="462">
        <v>2</v>
      </c>
      <c r="AE208" s="462"/>
      <c r="AF208" s="462"/>
      <c r="AG208" s="462">
        <v>2</v>
      </c>
      <c r="AH208" s="462"/>
      <c r="AI208" s="462"/>
      <c r="AJ208" s="202">
        <f t="shared" si="64"/>
        <v>0.75</v>
      </c>
      <c r="AK208" s="201" t="str">
        <f t="shared" si="65"/>
        <v>Medianamente Efectivo</v>
      </c>
      <c r="AL208" s="481"/>
      <c r="AM208" s="481"/>
      <c r="AN208" s="481"/>
      <c r="AO208" s="481"/>
      <c r="AQ208" s="471"/>
      <c r="AR208" s="470"/>
      <c r="AS208" s="471"/>
      <c r="AT208" s="451"/>
      <c r="AU208" s="451"/>
      <c r="AV208" s="452"/>
      <c r="AW208" s="451"/>
      <c r="AX208" s="453"/>
      <c r="AZ208" s="455"/>
      <c r="BA208" s="457"/>
      <c r="BB208" s="459"/>
    </row>
    <row r="209" spans="2:54" ht="39.75" customHeight="1">
      <c r="B209" s="477"/>
      <c r="C209" s="461" t="s">
        <v>553</v>
      </c>
      <c r="D209" s="460" t="s">
        <v>119</v>
      </c>
      <c r="E209" s="483"/>
      <c r="F209" s="460"/>
      <c r="G209" s="460"/>
      <c r="H209" s="460"/>
      <c r="I209" s="460"/>
      <c r="J209" s="108" t="s">
        <v>554</v>
      </c>
      <c r="K209" s="198" t="s">
        <v>557</v>
      </c>
      <c r="M209" s="462">
        <v>3</v>
      </c>
      <c r="N209" s="462" t="str">
        <f>IF(M209=5,"Esperada",IF(M209=4,"Alta",IF(M209=3,"Media",IF(M209=2,"Baja",IF(M209=1,"Remota","0")))))</f>
        <v>Media</v>
      </c>
      <c r="O209" s="462">
        <v>3</v>
      </c>
      <c r="P209" s="462" t="str">
        <f>IF(O209=5,"Significativo",IF(O209=4,"Alto",IF(O209=3,"Medio",IF(O209=2,"Bajo",IF(O209=1,"No Significativo","0")))))</f>
        <v>Medio</v>
      </c>
      <c r="Q209" s="462" t="s">
        <v>92</v>
      </c>
      <c r="R209" s="462">
        <f>O209*M209</f>
        <v>9</v>
      </c>
      <c r="S209" s="463" t="str">
        <f>IF(R209=1,"Bajo",IF(R209=2,"Bajo",IF(R209=3,"Bajo",IF(R209=4,"Bajo",IF(R209=5,"Medio",IF(R209=6,"Medio",IF(R209=8,"Medio",IF(R209=9,"Medio",IF(R209=10,"Medio",IF(R209=12,"Medio",IF(R209=15,"Alto",IF(R209=16,"Alto",IF(R209=20,"Alto",IF(R209=25,"Alto","0"))))))))))))))</f>
        <v>Medio</v>
      </c>
      <c r="U209" s="198" t="str">
        <f>+K209</f>
        <v>Adquisicion de equipos y/o elementos tecnicos de soporte en sistemas.</v>
      </c>
      <c r="V209" s="312" t="s">
        <v>109</v>
      </c>
      <c r="W209" s="195" t="s">
        <v>132</v>
      </c>
      <c r="X209" s="462">
        <v>1</v>
      </c>
      <c r="Y209" s="462"/>
      <c r="Z209" s="462"/>
      <c r="AA209" s="462">
        <v>1</v>
      </c>
      <c r="AB209" s="462"/>
      <c r="AC209" s="462"/>
      <c r="AD209" s="462">
        <v>2</v>
      </c>
      <c r="AE209" s="462"/>
      <c r="AF209" s="462"/>
      <c r="AG209" s="462">
        <v>1</v>
      </c>
      <c r="AH209" s="462"/>
      <c r="AI209" s="462"/>
      <c r="AJ209" s="202">
        <f t="shared" si="64"/>
        <v>0.625</v>
      </c>
      <c r="AK209" s="201" t="str">
        <f t="shared" si="65"/>
        <v>Medianamente Efectivo</v>
      </c>
      <c r="AL209" s="481">
        <f>AVERAGE(AJ209:AJ210)</f>
        <v>0.75</v>
      </c>
      <c r="AM209" s="481">
        <v>0</v>
      </c>
      <c r="AN209" s="481">
        <f>AVERAGE(AJ209)</f>
        <v>0.625</v>
      </c>
      <c r="AO209" s="481" t="str">
        <f>IF(AND(AN209&gt;=0%,AN209&lt;40%),"0% ",IF(AND(AN209&gt;=41%,AN209&lt;60%),"20%",IF(AND(AN209&gt;=61%,AN209&lt;80%),"40%",IF(AND(AN209&gt;=81%,AN209&lt;90%),"60%", IF(AND(AN209&gt;=91%,AN209&lt;=100%),"80","0%")))))</f>
        <v>40%</v>
      </c>
      <c r="AQ209" s="471">
        <f>M209-(M209*AL209:AL210)</f>
        <v>0.75</v>
      </c>
      <c r="AR209" s="470" t="str">
        <f>IF(AQ209=5,"Esperada",IF(AQ209=4,"Alta",IF(AQ209=3,"Media",IF(AQ209=2,"Baja",IF(AQ209=1,"Remota","Remota")))))</f>
        <v>Remota</v>
      </c>
      <c r="AS209" s="471">
        <f>O209-(O209*AO209:AO210)</f>
        <v>1.7999999999999998</v>
      </c>
      <c r="AT209" s="451" t="str">
        <f>IF(AS209=5,"Significativo",IF(AS209=4,"Alto",IF(AS209=3,"Medio",IF(AS209=2,"Bajo",IF(AS209=1,"No Significativo","No Significativo")))))</f>
        <v>No Significativo</v>
      </c>
      <c r="AU209" s="451" t="str">
        <f>Q209</f>
        <v>Operacional</v>
      </c>
      <c r="AV209" s="452">
        <f>AQ209*AS209</f>
        <v>1.3499999999999999</v>
      </c>
      <c r="AW209" s="451" t="str">
        <f>IF(AV209=1,"Bajo",IF(AV209=2,"Bajo",IF(AV209=3,"Bajo",IF(AV209=4,"Bajo",IF(AV209=5,"Medio",IF(AV209=6,"Medio",IF(AV209=8,"Medio",IF(AV209=9,"Medio",IF(AV209=10,"Medio",IF(AV209=12,"Medio",IF(AV209=15,"Alto",IF(AV209=16,"Alto",IF(AV209=20,"Alto",IF(AV209=25,"Alto","Bajo"))))))))))))))</f>
        <v>Bajo</v>
      </c>
      <c r="AX209" s="453" t="str">
        <f>IF(AV209=1," Aceptar el riesgo. No determinar acciones.",IF(AV209=2," Aceptar el riesgo. No determinar acciones.",IF(AV209=3," Aceptar el riesgo. No determinar acciones.",IF(AV209=4," Aceptar el riesgo. No determinar acciones.",IF(AV209=5," Evaluar a juicio de experto la nececidad de deterrminar acciones para prevenir su ocurrencia",IF(AV209=6," Evaluar a juicio de experto la nececidad de deterrminar acciones para prevenir su ocurrencia",IF(AV209=8," Evaluar a juicio de experto la nececidad de deterrminar acciones para prevenir su ocurrencia",IF(AV209=9," Evaluar a juicio de experto la nececidad de deterrminar acciones para prevenir su ocurrencia",IF(AV209=10," Evaluar a juicio de experto la nececidad de deterrminar acciones para prevenir su ocurrencia",IF(AV209=12," Evaluar a juicio de experto la nececidad de deterrminar acciones para prevenir su ocurrencia",IF(AV209=15," Deterrminar acciones para prevenir su ocurrencia, compartirla o eliminarla.",IF(AV209=16," Deterrminar acciones para prevenir su ocurrencia, compartirla o eliminarla.",IF(AV209=20," Deterrminar acciones para prevenir su ocurrencia, compartirla o eliminarla.",IF(AV209=25," Deterrminar acciones para prevenir su ocurrencia, compartirla o eliminarla."," Aceptar el riesgo. No determinar acciones."))))))))))))))</f>
        <v xml:space="preserve"> Aceptar el riesgo. No determinar acciones.</v>
      </c>
      <c r="AZ209" s="454"/>
      <c r="BA209" s="456"/>
      <c r="BB209" s="458"/>
    </row>
    <row r="210" spans="2:54" ht="37.5" customHeight="1">
      <c r="B210" s="477"/>
      <c r="C210" s="461"/>
      <c r="D210" s="460"/>
      <c r="E210" s="483"/>
      <c r="F210" s="460"/>
      <c r="G210" s="460"/>
      <c r="H210" s="460"/>
      <c r="I210" s="460"/>
      <c r="J210" s="105" t="s">
        <v>555</v>
      </c>
      <c r="K210" s="198" t="s">
        <v>556</v>
      </c>
      <c r="M210" s="462"/>
      <c r="N210" s="462"/>
      <c r="O210" s="462"/>
      <c r="P210" s="462"/>
      <c r="Q210" s="462"/>
      <c r="R210" s="462"/>
      <c r="S210" s="463"/>
      <c r="U210" s="198" t="str">
        <f t="shared" si="69"/>
        <v>Plan de formacion: Capacitacion y/o entrenamiento en roles y resposabilidades del cargo.</v>
      </c>
      <c r="V210" s="312" t="s">
        <v>120</v>
      </c>
      <c r="W210" s="195" t="s">
        <v>132</v>
      </c>
      <c r="X210" s="462">
        <v>2</v>
      </c>
      <c r="Y210" s="462"/>
      <c r="Z210" s="462"/>
      <c r="AA210" s="462">
        <v>1</v>
      </c>
      <c r="AB210" s="462"/>
      <c r="AC210" s="462"/>
      <c r="AD210" s="462">
        <v>2</v>
      </c>
      <c r="AE210" s="462"/>
      <c r="AF210" s="462"/>
      <c r="AG210" s="462">
        <v>2</v>
      </c>
      <c r="AH210" s="462"/>
      <c r="AI210" s="462"/>
      <c r="AJ210" s="202">
        <f t="shared" si="64"/>
        <v>0.875</v>
      </c>
      <c r="AK210" s="201" t="str">
        <f t="shared" si="65"/>
        <v>Efectivo</v>
      </c>
      <c r="AL210" s="481"/>
      <c r="AM210" s="481"/>
      <c r="AN210" s="481"/>
      <c r="AO210" s="481"/>
      <c r="AQ210" s="471"/>
      <c r="AR210" s="470"/>
      <c r="AS210" s="471"/>
      <c r="AT210" s="451"/>
      <c r="AU210" s="451"/>
      <c r="AV210" s="452"/>
      <c r="AW210" s="451"/>
      <c r="AX210" s="453"/>
      <c r="AZ210" s="455"/>
      <c r="BA210" s="457"/>
      <c r="BB210" s="459"/>
    </row>
    <row r="211" spans="2:54" ht="32.25" customHeight="1">
      <c r="B211" s="477"/>
      <c r="C211" s="461" t="s">
        <v>558</v>
      </c>
      <c r="D211" s="460" t="s">
        <v>119</v>
      </c>
      <c r="E211" s="483"/>
      <c r="F211" s="460"/>
      <c r="G211" s="460"/>
      <c r="H211" s="460"/>
      <c r="I211" s="460"/>
      <c r="J211" s="199" t="s">
        <v>544</v>
      </c>
      <c r="K211" s="198" t="s">
        <v>560</v>
      </c>
      <c r="M211" s="462">
        <v>3</v>
      </c>
      <c r="N211" s="462" t="str">
        <f>IF(M211=5,"Esperada",IF(M211=4,"Alta",IF(M211=3,"Media",IF(M211=2,"Baja",IF(M211=1,"Remota","0")))))</f>
        <v>Media</v>
      </c>
      <c r="O211" s="462">
        <v>3</v>
      </c>
      <c r="P211" s="462" t="str">
        <f>IF(O211=5,"Significativo",IF(O211=4,"Alto",IF(O211=3,"Medio",IF(O211=2,"Bajo",IF(O211=1,"No Significativo","0")))))</f>
        <v>Medio</v>
      </c>
      <c r="Q211" s="462" t="s">
        <v>92</v>
      </c>
      <c r="R211" s="462">
        <f>O211*M211</f>
        <v>9</v>
      </c>
      <c r="S211" s="463" t="str">
        <f>IF(R211=1,"Bajo",IF(R211=2,"Bajo",IF(R211=3,"Bajo",IF(R211=4,"Bajo",IF(R211=5,"Medio",IF(R211=6,"Medio",IF(R211=8,"Medio",IF(R211=9,"Medio",IF(R211=10,"Medio",IF(R211=12,"Medio",IF(R211=15,"Alto",IF(R211=16,"Alto",IF(R211=20,"Alto",IF(R211=25,"Alto","0"))))))))))))))</f>
        <v>Medio</v>
      </c>
      <c r="U211" s="198" t="str">
        <f t="shared" si="69"/>
        <v xml:space="preserve">Enlace de contingencia ADSL para el servicio de Internet </v>
      </c>
      <c r="V211" s="312" t="s">
        <v>120</v>
      </c>
      <c r="W211" s="195" t="s">
        <v>132</v>
      </c>
      <c r="X211" s="462">
        <v>0</v>
      </c>
      <c r="Y211" s="462"/>
      <c r="Z211" s="462"/>
      <c r="AA211" s="462">
        <v>2</v>
      </c>
      <c r="AB211" s="462"/>
      <c r="AC211" s="462"/>
      <c r="AD211" s="462">
        <v>2</v>
      </c>
      <c r="AE211" s="462"/>
      <c r="AF211" s="462"/>
      <c r="AG211" s="462">
        <v>1</v>
      </c>
      <c r="AH211" s="462"/>
      <c r="AI211" s="462"/>
      <c r="AJ211" s="202">
        <f t="shared" si="64"/>
        <v>0.625</v>
      </c>
      <c r="AK211" s="201" t="str">
        <f t="shared" si="65"/>
        <v>Medianamente Efectivo</v>
      </c>
      <c r="AL211" s="481">
        <f>AVERAGE(AJ211:AJ213)</f>
        <v>0.75</v>
      </c>
      <c r="AM211" s="481" t="str">
        <f>IF(AND(AL211&gt;=0%,AL211&lt;40%),"0% ",IF(AND(AL211&gt;=41%,AL211&lt;60%),"20%",IF(AND(AL211&gt;=61%,AL211&lt;80%),"40%",IF(AND(AL211&gt;=81%,AL211&lt;90%),"60%", IF(AND(AL211&gt;=91%,AL211&lt;=100%),"80","0%")))))</f>
        <v>40%</v>
      </c>
      <c r="AN211" s="481">
        <v>0</v>
      </c>
      <c r="AO211" s="481" t="str">
        <f>IF(AND(AN211&gt;=0%,AN211&lt;40%),"0% ",IF(AND(AN211&gt;=41%,AN211&lt;60%),"20%",IF(AND(AN211&gt;=61%,AN211&lt;80%),"40%",IF(AND(AN211&gt;=81%,AN211&lt;90%),"60%", IF(AND(AN211&gt;=91%,AN211&lt;=100%),"80","0%")))))</f>
        <v xml:space="preserve">0% </v>
      </c>
      <c r="AQ211" s="471">
        <f>M211-(M211*AL211)</f>
        <v>0.75</v>
      </c>
      <c r="AR211" s="470" t="str">
        <f>IF(AQ211=5,"Esperada",IF(AQ211=4,"Alta",IF(AQ211=3,"Media",IF(AQ211=2,"Baja",IF(AQ211=1,"Remota","Remota")))))</f>
        <v>Remota</v>
      </c>
      <c r="AS211" s="471">
        <f>O211-(O211*AO211)</f>
        <v>3</v>
      </c>
      <c r="AT211" s="451" t="str">
        <f>IF(AS211=5,"Significativo",IF(AS211=4,"Alto",IF(AS211=3,"Medio",IF(AS211=2,"Bajo",IF(AS211=1,"No Significativo","No Significativo")))))</f>
        <v>Medio</v>
      </c>
      <c r="AU211" s="451" t="str">
        <f>Q211</f>
        <v>Operacional</v>
      </c>
      <c r="AV211" s="452">
        <f>AQ211*AS211</f>
        <v>2.25</v>
      </c>
      <c r="AW211" s="451" t="str">
        <f>IF(AV211=1,"Bajo",IF(AV211=2,"Bajo",IF(AV211=3,"Bajo",IF(AV211=4,"Bajo",IF(AV211=5,"Medio",IF(AV211=6,"Medio",IF(AV211=8,"Medio",IF(AV211=9,"Medio",IF(AV211=10,"Medio",IF(AV211=12,"Medio",IF(AV211=15,"Alto",IF(AV211=16,"Alto",IF(AV211=20,"Alto",IF(AV211=25,"Alto","Bajo"))))))))))))))</f>
        <v>Bajo</v>
      </c>
      <c r="AX211" s="489" t="str">
        <f>IF(AV211=1," Aceptar el riesgo. No determinar acciones.",IF(AV211=2," Aceptar el riesgo. No determinar acciones.",IF(AV211=3," Aceptar el riesgo. No determinar acciones.",IF(AV211=4," Aceptar el riesgo. No determinar acciones.",IF(AV211=5," Evaluar a juicio de experto la nececidad de deterrminar acciones para prevenir su ocurrencia",IF(AV211=6," Evaluar a juicio de experto la nececidad de deterrminar acciones para prevenir su ocurrencia",IF(AV211=8," Evaluar a juicio de experto la nececidad de deterrminar acciones para prevenir su ocurrencia",IF(AV211=9," Evaluar a juicio de experto la nececidad de deterrminar acciones para prevenir su ocurrencia",IF(AV211=10," Evaluar a juicio de experto la nececidad de deterrminar acciones para prevenir su ocurrencia",IF(AV211=12," Evaluar a juicio de experto la nececidad de deterrminar acciones para prevenir su ocurrencia",IF(AV211=15," Deterrminar acciones para prevenir su ocurrencia, compartirla o eliminarla.",IF(AV211=16," Deterrminar acciones para prevenir su ocurrencia, compartirla o eliminarla.",IF(AV211=20," Deterrminar acciones para prevenir su ocurrencia, compartirla o eliminarla.",IF(AV211=25," Deterrminar acciones para prevenir su ocurrencia, compartirla o eliminarla."," Aceptar el riesgo. No determinar acciones."))))))))))))))</f>
        <v xml:space="preserve"> Aceptar el riesgo. No determinar acciones.</v>
      </c>
      <c r="AZ211" s="454"/>
      <c r="BA211" s="458"/>
      <c r="BB211" s="493"/>
    </row>
    <row r="212" spans="2:54" ht="32.25" customHeight="1">
      <c r="B212" s="477"/>
      <c r="C212" s="461"/>
      <c r="D212" s="460"/>
      <c r="E212" s="483"/>
      <c r="F212" s="460"/>
      <c r="G212" s="460"/>
      <c r="H212" s="460"/>
      <c r="I212" s="460"/>
      <c r="J212" s="199" t="s">
        <v>545</v>
      </c>
      <c r="K212" s="198" t="s">
        <v>562</v>
      </c>
      <c r="M212" s="462"/>
      <c r="N212" s="462"/>
      <c r="O212" s="462"/>
      <c r="P212" s="462"/>
      <c r="Q212" s="462"/>
      <c r="R212" s="462"/>
      <c r="S212" s="463"/>
      <c r="U212" s="198" t="str">
        <f t="shared" si="69"/>
        <v>Backup de los servidores, Mantenimiento preventivo general semestralizado.</v>
      </c>
      <c r="V212" s="312" t="s">
        <v>120</v>
      </c>
      <c r="W212" s="195" t="s">
        <v>132</v>
      </c>
      <c r="X212" s="462">
        <v>2</v>
      </c>
      <c r="Y212" s="462"/>
      <c r="Z212" s="462"/>
      <c r="AA212" s="462">
        <v>2</v>
      </c>
      <c r="AB212" s="462"/>
      <c r="AC212" s="462"/>
      <c r="AD212" s="462">
        <v>2</v>
      </c>
      <c r="AE212" s="462"/>
      <c r="AF212" s="462"/>
      <c r="AG212" s="462">
        <v>2</v>
      </c>
      <c r="AH212" s="462"/>
      <c r="AI212" s="462"/>
      <c r="AJ212" s="202">
        <f t="shared" si="64"/>
        <v>1</v>
      </c>
      <c r="AK212" s="201" t="str">
        <f t="shared" si="65"/>
        <v>Altamente Efectivo</v>
      </c>
      <c r="AL212" s="481"/>
      <c r="AM212" s="481"/>
      <c r="AN212" s="481"/>
      <c r="AO212" s="481"/>
      <c r="AQ212" s="471"/>
      <c r="AR212" s="470"/>
      <c r="AS212" s="471"/>
      <c r="AT212" s="451"/>
      <c r="AU212" s="451"/>
      <c r="AV212" s="452"/>
      <c r="AW212" s="451"/>
      <c r="AX212" s="490"/>
      <c r="AZ212" s="464"/>
      <c r="BA212" s="492"/>
      <c r="BB212" s="492"/>
    </row>
    <row r="213" spans="2:54" ht="32.25" customHeight="1">
      <c r="B213" s="477"/>
      <c r="C213" s="461"/>
      <c r="D213" s="460"/>
      <c r="E213" s="483"/>
      <c r="F213" s="460"/>
      <c r="G213" s="460"/>
      <c r="H213" s="460"/>
      <c r="I213" s="460"/>
      <c r="J213" s="199" t="s">
        <v>559</v>
      </c>
      <c r="K213" s="198" t="s">
        <v>561</v>
      </c>
      <c r="M213" s="462"/>
      <c r="N213" s="462"/>
      <c r="O213" s="462"/>
      <c r="P213" s="462"/>
      <c r="Q213" s="462"/>
      <c r="R213" s="462"/>
      <c r="S213" s="463"/>
      <c r="U213" s="198" t="str">
        <f t="shared" si="69"/>
        <v>Respaldo en suministro Energia mediante UPS</v>
      </c>
      <c r="V213" s="312" t="s">
        <v>120</v>
      </c>
      <c r="W213" s="195" t="s">
        <v>132</v>
      </c>
      <c r="X213" s="462">
        <v>0</v>
      </c>
      <c r="Y213" s="462"/>
      <c r="Z213" s="462"/>
      <c r="AA213" s="462">
        <v>2</v>
      </c>
      <c r="AB213" s="462"/>
      <c r="AC213" s="462"/>
      <c r="AD213" s="462">
        <v>2</v>
      </c>
      <c r="AE213" s="462"/>
      <c r="AF213" s="462"/>
      <c r="AG213" s="462">
        <v>1</v>
      </c>
      <c r="AH213" s="462"/>
      <c r="AI213" s="462"/>
      <c r="AJ213" s="202">
        <f t="shared" si="64"/>
        <v>0.625</v>
      </c>
      <c r="AK213" s="201" t="str">
        <f t="shared" si="65"/>
        <v>Medianamente Efectivo</v>
      </c>
      <c r="AL213" s="481"/>
      <c r="AM213" s="481"/>
      <c r="AN213" s="481"/>
      <c r="AO213" s="481"/>
      <c r="AQ213" s="471"/>
      <c r="AR213" s="470"/>
      <c r="AS213" s="471"/>
      <c r="AT213" s="451"/>
      <c r="AU213" s="451"/>
      <c r="AV213" s="452"/>
      <c r="AW213" s="451"/>
      <c r="AX213" s="491"/>
      <c r="AZ213" s="455"/>
      <c r="BA213" s="459"/>
      <c r="BB213" s="459"/>
    </row>
    <row r="214" spans="2:54" ht="32.25" customHeight="1">
      <c r="B214" s="477"/>
      <c r="C214" s="461" t="s">
        <v>563</v>
      </c>
      <c r="D214" s="460"/>
      <c r="E214" s="483"/>
      <c r="F214" s="460" t="s">
        <v>119</v>
      </c>
      <c r="G214" s="460"/>
      <c r="H214" s="460"/>
      <c r="I214" s="460"/>
      <c r="J214" s="199" t="s">
        <v>564</v>
      </c>
      <c r="K214" s="198" t="s">
        <v>567</v>
      </c>
      <c r="M214" s="462">
        <v>4</v>
      </c>
      <c r="N214" s="462" t="str">
        <f>IF(M214=5,"Esperada",IF(M214=4,"Alta",IF(M214=3,"Media",IF(M214=2,"Baja",IF(M214=1,"Remota","0")))))</f>
        <v>Alta</v>
      </c>
      <c r="O214" s="462">
        <v>3</v>
      </c>
      <c r="P214" s="462" t="str">
        <f>IF(O214=5,"Significativo",IF(O214=4,"Alto",IF(O214=3,"Medio",IF(O214=2,"Bajo",IF(O214=1,"No Significativo","0")))))</f>
        <v>Medio</v>
      </c>
      <c r="Q214" s="462" t="s">
        <v>92</v>
      </c>
      <c r="R214" s="462">
        <f>O214*M214</f>
        <v>12</v>
      </c>
      <c r="S214" s="463" t="str">
        <f>IF(R214=1,"Bajo",IF(R214=2,"Bajo",IF(R214=3,"Bajo",IF(R214=4,"Bajo",IF(R214=5,"Medio",IF(R214=6,"Medio",IF(R214=8,"Medio",IF(R214=9,"Medio",IF(R214=10,"Medio",IF(R214=12,"Medio",IF(R214=15,"Alto",IF(R214=16,"Alto",IF(R214=20,"Alto",IF(R214=25,"Alto","0"))))))))))))))</f>
        <v>Medio</v>
      </c>
      <c r="U214" s="198" t="str">
        <f t="shared" si="69"/>
        <v>Actualizacion de los sistemas informaticos que funciona en la organizacion</v>
      </c>
      <c r="V214" s="312" t="s">
        <v>120</v>
      </c>
      <c r="W214" s="195" t="s">
        <v>132</v>
      </c>
      <c r="X214" s="462">
        <v>1</v>
      </c>
      <c r="Y214" s="462"/>
      <c r="Z214" s="462"/>
      <c r="AA214" s="462">
        <v>1</v>
      </c>
      <c r="AB214" s="462"/>
      <c r="AC214" s="462"/>
      <c r="AD214" s="462">
        <v>2</v>
      </c>
      <c r="AE214" s="462"/>
      <c r="AF214" s="462"/>
      <c r="AG214" s="462">
        <v>2</v>
      </c>
      <c r="AH214" s="462"/>
      <c r="AI214" s="462"/>
      <c r="AJ214" s="202">
        <f t="shared" si="64"/>
        <v>0.75</v>
      </c>
      <c r="AK214" s="201" t="str">
        <f t="shared" si="65"/>
        <v>Medianamente Efectivo</v>
      </c>
      <c r="AL214" s="481">
        <f>AVERAGE(AJ214:AJ215)</f>
        <v>0.8125</v>
      </c>
      <c r="AM214" s="481">
        <v>0</v>
      </c>
      <c r="AN214" s="481">
        <f>AVERAGE(AJ214)</f>
        <v>0.75</v>
      </c>
      <c r="AO214" s="481" t="str">
        <f>IF(AND(AN214&gt;=0%,AN214&lt;40%),"0% ",IF(AND(AN214&gt;=41%,AN214&lt;60%),"20%",IF(AND(AN214&gt;=61%,AN214&lt;80%),"40%",IF(AND(AN214&gt;=81%,AN214&lt;90%),"60%", IF(AND(AN214&gt;=91%,AN214&lt;=100%),"80","0%")))))</f>
        <v>40%</v>
      </c>
      <c r="AQ214" s="471">
        <f>M214-(M214*AL214:AL215)</f>
        <v>0.75</v>
      </c>
      <c r="AR214" s="470" t="str">
        <f>IF(AQ214=5,"Esperada",IF(AQ214=4,"Alta",IF(AQ214=3,"Media",IF(AQ214=2,"Baja",IF(AQ214=1,"Remota","Remota")))))</f>
        <v>Remota</v>
      </c>
      <c r="AS214" s="471">
        <f>O214-(O214*AO214:AO215)</f>
        <v>1.7999999999999998</v>
      </c>
      <c r="AT214" s="451" t="str">
        <f>IF(AS214=5,"Significativo",IF(AS214=4,"Alto",IF(AS214=3,"Medio",IF(AS214=2,"Bajo",IF(AS214=1,"No Significativo","No Significativo")))))</f>
        <v>No Significativo</v>
      </c>
      <c r="AU214" s="451" t="str">
        <f>Q214</f>
        <v>Operacional</v>
      </c>
      <c r="AV214" s="452">
        <f>AQ214*AS214</f>
        <v>1.3499999999999999</v>
      </c>
      <c r="AW214" s="451" t="str">
        <f>IF(AV214=1,"Bajo",IF(AV214=2,"Bajo",IF(AV214=3,"Bajo",IF(AV214=4,"Bajo",IF(AV214=5,"Medio",IF(AV214=6,"Medio",IF(AV214=8,"Medio",IF(AV214=9,"Medio",IF(AV214=10,"Medio",IF(AV214=12,"Medio",IF(AV214=15,"Alto",IF(AV214=16,"Alto",IF(AV214=20,"Alto",IF(AV214=25,"Alto","Bajo"))))))))))))))</f>
        <v>Bajo</v>
      </c>
      <c r="AX214" s="453" t="str">
        <f>IF(AV214=1," Aceptar el riesgo. No determinar acciones.",IF(AV214=2," Aceptar el riesgo. No determinar acciones.",IF(AV214=3," Aceptar el riesgo. No determinar acciones.",IF(AV214=4," Aceptar el riesgo. No determinar acciones.",IF(AV214=5," Evaluar a juicio de experto la nececidad de deterrminar acciones para prevenir su ocurrencia",IF(AV214=6," Evaluar a juicio de experto la nececidad de deterrminar acciones para prevenir su ocurrencia",IF(AV214=8," Evaluar a juicio de experto la nececidad de deterrminar acciones para prevenir su ocurrencia",IF(AV214=9," Evaluar a juicio de experto la nececidad de deterrminar acciones para prevenir su ocurrencia",IF(AV214=10," Evaluar a juicio de experto la nececidad de deterrminar acciones para prevenir su ocurrencia",IF(AV214=12," Evaluar a juicio de experto la nececidad de deterrminar acciones para prevenir su ocurrencia",IF(AV214=15," Deterrminar acciones para prevenir su ocurrencia, compartirla o eliminarla.",IF(AV214=16," Deterrminar acciones para prevenir su ocurrencia, compartirla o eliminarla.",IF(AV214=20," Deterrminar acciones para prevenir su ocurrencia, compartirla o eliminarla.",IF(AV214=25," Deterrminar acciones para prevenir su ocurrencia, compartirla o eliminarla."," Aceptar el riesgo. No determinar acciones."))))))))))))))</f>
        <v xml:space="preserve"> Aceptar el riesgo. No determinar acciones.</v>
      </c>
      <c r="AZ214" s="454"/>
      <c r="BA214" s="456"/>
      <c r="BB214" s="458"/>
    </row>
    <row r="215" spans="2:54" ht="32.25" customHeight="1">
      <c r="B215" s="477"/>
      <c r="C215" s="461"/>
      <c r="D215" s="460"/>
      <c r="E215" s="483"/>
      <c r="F215" s="460"/>
      <c r="G215" s="460"/>
      <c r="H215" s="460"/>
      <c r="I215" s="460"/>
      <c r="J215" s="198" t="s">
        <v>565</v>
      </c>
      <c r="K215" s="198" t="s">
        <v>566</v>
      </c>
      <c r="M215" s="462"/>
      <c r="N215" s="462"/>
      <c r="O215" s="462"/>
      <c r="P215" s="462"/>
      <c r="Q215" s="462"/>
      <c r="R215" s="462"/>
      <c r="S215" s="463"/>
      <c r="U215" s="198" t="str">
        <f t="shared" si="69"/>
        <v>Definicion de presupuesto anual para actualizacion en sistemas informaticos</v>
      </c>
      <c r="V215" s="312" t="s">
        <v>120</v>
      </c>
      <c r="W215" s="195" t="s">
        <v>132</v>
      </c>
      <c r="X215" s="462">
        <v>2</v>
      </c>
      <c r="Y215" s="462"/>
      <c r="Z215" s="462"/>
      <c r="AA215" s="462">
        <v>1</v>
      </c>
      <c r="AB215" s="462"/>
      <c r="AC215" s="462"/>
      <c r="AD215" s="462">
        <v>2</v>
      </c>
      <c r="AE215" s="462"/>
      <c r="AF215" s="462"/>
      <c r="AG215" s="462">
        <v>2</v>
      </c>
      <c r="AH215" s="462"/>
      <c r="AI215" s="462"/>
      <c r="AJ215" s="202">
        <f t="shared" si="64"/>
        <v>0.875</v>
      </c>
      <c r="AK215" s="201" t="str">
        <f t="shared" si="65"/>
        <v>Efectivo</v>
      </c>
      <c r="AL215" s="481"/>
      <c r="AM215" s="481"/>
      <c r="AN215" s="481"/>
      <c r="AO215" s="481"/>
      <c r="AQ215" s="471"/>
      <c r="AR215" s="470"/>
      <c r="AS215" s="471"/>
      <c r="AT215" s="451"/>
      <c r="AU215" s="451"/>
      <c r="AV215" s="452"/>
      <c r="AW215" s="451"/>
      <c r="AX215" s="453"/>
      <c r="AZ215" s="455"/>
      <c r="BA215" s="457"/>
      <c r="BB215" s="459"/>
    </row>
    <row r="216" spans="2:54" ht="32.25" customHeight="1">
      <c r="B216" s="477" t="s">
        <v>568</v>
      </c>
      <c r="C216" s="461" t="s">
        <v>569</v>
      </c>
      <c r="D216" s="460" t="s">
        <v>119</v>
      </c>
      <c r="E216" s="483"/>
      <c r="F216" s="460"/>
      <c r="G216" s="460"/>
      <c r="H216" s="460"/>
      <c r="I216" s="460"/>
      <c r="J216" s="198" t="s">
        <v>570</v>
      </c>
      <c r="K216" s="198" t="s">
        <v>574</v>
      </c>
      <c r="M216" s="462">
        <v>4</v>
      </c>
      <c r="N216" s="462" t="str">
        <f>IF(M216=5,"Esperada",IF(M216=4,"Alta",IF(M216=3,"Media",IF(M216=2,"Baja",IF(M216=1,"Remota","0")))))</f>
        <v>Alta</v>
      </c>
      <c r="O216" s="462">
        <v>4</v>
      </c>
      <c r="P216" s="462" t="str">
        <f>IF(O216=5,"Significativo",IF(O216=4,"Alto",IF(O216=3,"Medio",IF(O216=2,"Bajo",IF(O216=1,"No Significativo","0")))))</f>
        <v>Alto</v>
      </c>
      <c r="Q216" s="462" t="s">
        <v>92</v>
      </c>
      <c r="R216" s="462">
        <f>O216*M216</f>
        <v>16</v>
      </c>
      <c r="S216" s="463" t="str">
        <f>IF(R216=1,"Bajo",IF(R216=2,"Bajo",IF(R216=3,"Bajo",IF(R216=4,"Bajo",IF(R216=5,"Medio",IF(R216=6,"Medio",IF(R216=8,"Medio",IF(R216=9,"Medio",IF(R216=10,"Medio",IF(R216=12,"Medio",IF(R216=15,"Alto",IF(R216=16,"Alto",IF(R216=20,"Alto",IF(R216=25,"Alto","0"))))))))))))))</f>
        <v>Alto</v>
      </c>
      <c r="U216" s="198" t="str">
        <f t="shared" si="69"/>
        <v>Plan de formacion: Capacitacion, entrenamiento y reinducción sobre funciones, roles y responsabilidades</v>
      </c>
      <c r="V216" s="312" t="s">
        <v>109</v>
      </c>
      <c r="W216" s="195" t="s">
        <v>136</v>
      </c>
      <c r="X216" s="462">
        <v>1</v>
      </c>
      <c r="Y216" s="462"/>
      <c r="Z216" s="462"/>
      <c r="AA216" s="462">
        <v>1</v>
      </c>
      <c r="AB216" s="462"/>
      <c r="AC216" s="462"/>
      <c r="AD216" s="462">
        <v>2</v>
      </c>
      <c r="AE216" s="462"/>
      <c r="AF216" s="462"/>
      <c r="AG216" s="462">
        <v>2</v>
      </c>
      <c r="AH216" s="462"/>
      <c r="AI216" s="462"/>
      <c r="AJ216" s="202">
        <f t="shared" si="64"/>
        <v>0.75</v>
      </c>
      <c r="AK216" s="201" t="str">
        <f t="shared" si="65"/>
        <v>Medianamente Efectivo</v>
      </c>
      <c r="AL216" s="481">
        <f>AVERAGE(AJ216:AJ219)</f>
        <v>0.84375</v>
      </c>
      <c r="AM216" s="481">
        <v>0</v>
      </c>
      <c r="AN216" s="481">
        <f>AVERAGE(AJ216:AJ217)</f>
        <v>0.8125</v>
      </c>
      <c r="AO216" s="481" t="str">
        <f>IF(AND(AN216&gt;=0%,AN216&lt;40%),"0% ",IF(AND(AN216&gt;=41%,AN216&lt;60%),"20%",IF(AND(AN216&gt;=61%,AN216&lt;80%),"40%",IF(AND(AN216&gt;=81%,AN216&lt;90%),"60%", IF(AND(AN216&gt;=91%,AN216&lt;=100%),"80","0%")))))</f>
        <v>60%</v>
      </c>
      <c r="AQ216" s="471">
        <f>M216-(M216*AL216)</f>
        <v>0.625</v>
      </c>
      <c r="AR216" s="470" t="str">
        <f>IF(AQ216=5,"Esperada",IF(AQ216=4,"Alta",IF(AQ216=3,"Media",IF(AQ216=2,"Baja",IF(AQ216=1,"Remota","Remota")))))</f>
        <v>Remota</v>
      </c>
      <c r="AS216" s="471">
        <f>O216-(O216*AO216)</f>
        <v>1.6</v>
      </c>
      <c r="AT216" s="451" t="str">
        <f>IF(AS216=5,"Significativo",IF(AS216=4,"Alto",IF(AS216=3,"Medio",IF(AS216=2,"Bajo",IF(AS216=1,"No Significativo","No Significativo")))))</f>
        <v>No Significativo</v>
      </c>
      <c r="AU216" s="451" t="str">
        <f>Q216</f>
        <v>Operacional</v>
      </c>
      <c r="AV216" s="452">
        <f>AQ216*AS216</f>
        <v>1</v>
      </c>
      <c r="AW216" s="451" t="str">
        <f>IF(AV216=1,"Bajo",IF(AV216=2,"Bajo",IF(AV216=3,"Bajo",IF(AV216=4,"Bajo",IF(AV216=5,"Medio",IF(AV216=6,"Medio",IF(AV216=8,"Medio",IF(AV216=9,"Medio",IF(AV216=10,"Medio",IF(AV216=12,"Medio",IF(AV216=15,"Alto",IF(AV216=16,"Alto",IF(AV216=20,"Alto",IF(AV216=25,"Alto","Bajo"))))))))))))))</f>
        <v>Bajo</v>
      </c>
      <c r="AX216" s="451" t="str">
        <f>IF(AV216=1," Aceptar el riesgo. No determinar acciones.",IF(AV216=2," Aceptar el riesgo. No determinar acciones.",IF(AV216=3," Aceptar el riesgo. No determinar acciones.",IF(AV216=4," Aceptar el riesgo. No determinar acciones.",IF(AV216=5," Evaluar a juicio de experto la nececidad de deterrminar acciones para prevenir su ocurrencia",IF(AV216=6," Evaluar a juicio de experto la nececidad de deterrminar acciones para prevenir su ocurrencia",IF(AV216=8," Evaluar a juicio de experto la nececidad de deterrminar acciones para prevenir su ocurrencia",IF(AV216=9," Evaluar a juicio de experto la nececidad de deterrminar acciones para prevenir su ocurrencia",IF(AV216=10," Evaluar a juicio de experto la nececidad de deterrminar acciones para prevenir su ocurrencia",IF(AV216=12," Evaluar a juicio de experto la nececidad de deterrminar acciones para prevenir su ocurrencia",IF(AV216=15," Deterrminar acciones para prevenir su ocurrencia, compartirla o eliminarla.",IF(AV216=16," Deterrminar acciones para prevenir su ocurrencia, compartirla o eliminarla.",IF(AV216=20," Deterrminar acciones para prevenir su ocurrencia, compartirla o eliminarla.",IF(AV216=25," Deterrminar acciones para prevenir su ocurrencia, compartirla o eliminarla."," Aceptar el riesgo. No determinar acciones."))))))))))))))</f>
        <v xml:space="preserve"> Aceptar el riesgo. No determinar acciones.</v>
      </c>
      <c r="AZ216" s="472"/>
      <c r="BA216" s="474"/>
      <c r="BB216" s="497"/>
    </row>
    <row r="217" spans="2:54" ht="32.25" customHeight="1">
      <c r="B217" s="477"/>
      <c r="C217" s="461"/>
      <c r="D217" s="460"/>
      <c r="E217" s="483"/>
      <c r="F217" s="460"/>
      <c r="G217" s="460"/>
      <c r="H217" s="460"/>
      <c r="I217" s="460"/>
      <c r="J217" s="199" t="s">
        <v>573</v>
      </c>
      <c r="K217" s="198" t="s">
        <v>577</v>
      </c>
      <c r="M217" s="462"/>
      <c r="N217" s="462"/>
      <c r="O217" s="462"/>
      <c r="P217" s="462"/>
      <c r="Q217" s="462"/>
      <c r="R217" s="462"/>
      <c r="S217" s="463"/>
      <c r="U217" s="198" t="str">
        <f t="shared" si="69"/>
        <v>Aplicacion de las actas de entrega de los puestos de trabajo en el momento de la desvinculacion</v>
      </c>
      <c r="V217" s="312" t="s">
        <v>109</v>
      </c>
      <c r="W217" s="195" t="s">
        <v>133</v>
      </c>
      <c r="X217" s="462">
        <v>2</v>
      </c>
      <c r="Y217" s="462"/>
      <c r="Z217" s="462"/>
      <c r="AA217" s="462">
        <v>1</v>
      </c>
      <c r="AB217" s="462"/>
      <c r="AC217" s="462"/>
      <c r="AD217" s="462">
        <v>2</v>
      </c>
      <c r="AE217" s="462"/>
      <c r="AF217" s="462"/>
      <c r="AG217" s="462">
        <v>2</v>
      </c>
      <c r="AH217" s="462"/>
      <c r="AI217" s="462"/>
      <c r="AJ217" s="202">
        <f t="shared" si="64"/>
        <v>0.875</v>
      </c>
      <c r="AK217" s="201" t="str">
        <f t="shared" si="65"/>
        <v>Efectivo</v>
      </c>
      <c r="AL217" s="481"/>
      <c r="AM217" s="481"/>
      <c r="AN217" s="481"/>
      <c r="AO217" s="481"/>
      <c r="AQ217" s="471"/>
      <c r="AR217" s="470"/>
      <c r="AS217" s="471"/>
      <c r="AT217" s="451"/>
      <c r="AU217" s="451"/>
      <c r="AV217" s="452"/>
      <c r="AW217" s="451"/>
      <c r="AX217" s="451"/>
      <c r="AZ217" s="472"/>
      <c r="BA217" s="474"/>
      <c r="BB217" s="497"/>
    </row>
    <row r="218" spans="2:54" ht="32.25" customHeight="1">
      <c r="B218" s="477"/>
      <c r="C218" s="461"/>
      <c r="D218" s="460"/>
      <c r="E218" s="483"/>
      <c r="F218" s="460"/>
      <c r="G218" s="460"/>
      <c r="H218" s="460"/>
      <c r="I218" s="460"/>
      <c r="J218" s="199" t="s">
        <v>572</v>
      </c>
      <c r="K218" s="198" t="s">
        <v>576</v>
      </c>
      <c r="M218" s="462"/>
      <c r="N218" s="462"/>
      <c r="O218" s="462"/>
      <c r="P218" s="462"/>
      <c r="Q218" s="462"/>
      <c r="R218" s="462"/>
      <c r="S218" s="463"/>
      <c r="U218" s="198" t="str">
        <f t="shared" si="69"/>
        <v>Aplicación de los procedimientos de archivo y correspondencia de la organización</v>
      </c>
      <c r="V218" s="312" t="s">
        <v>120</v>
      </c>
      <c r="W218" s="195" t="s">
        <v>133</v>
      </c>
      <c r="X218" s="462">
        <v>2</v>
      </c>
      <c r="Y218" s="462"/>
      <c r="Z218" s="462"/>
      <c r="AA218" s="462">
        <v>1</v>
      </c>
      <c r="AB218" s="462"/>
      <c r="AC218" s="462"/>
      <c r="AD218" s="462">
        <v>2</v>
      </c>
      <c r="AE218" s="462"/>
      <c r="AF218" s="462"/>
      <c r="AG218" s="462">
        <v>2</v>
      </c>
      <c r="AH218" s="462"/>
      <c r="AI218" s="462"/>
      <c r="AJ218" s="202">
        <f t="shared" ref="AJ218:AJ223" si="70">((X218/2)+(AA218/2)+(AD218/2)+(AG218/2))/4</f>
        <v>0.875</v>
      </c>
      <c r="AK218" s="201" t="str">
        <f t="shared" ref="AK218:AK223" si="71">IF(AND(AJ218&gt;=0%,AJ218&lt;40%),"No Efectivo",IF(AND(AJ218&gt;=41%,AJ218&lt;60%),"Poco Efectivo",IF(AND(AJ218&gt;=61%,AJ218&lt;80%),"Medianamente Efectivo",IF(AND(AJ218&gt;=81%,AJ218&lt;90%),"Efectivo", IF(AND(AJ218&gt;=91%,AJ218&lt;=100%),"Altamente Efectivo")))))</f>
        <v>Efectivo</v>
      </c>
      <c r="AL218" s="481"/>
      <c r="AM218" s="481"/>
      <c r="AN218" s="481"/>
      <c r="AO218" s="481"/>
      <c r="AQ218" s="471"/>
      <c r="AR218" s="470"/>
      <c r="AS218" s="471"/>
      <c r="AT218" s="451"/>
      <c r="AU218" s="451"/>
      <c r="AV218" s="452"/>
      <c r="AW218" s="451"/>
      <c r="AX218" s="451"/>
      <c r="AZ218" s="472"/>
      <c r="BA218" s="474"/>
      <c r="BB218" s="497"/>
    </row>
    <row r="219" spans="2:54" ht="32.25" customHeight="1">
      <c r="B219" s="477"/>
      <c r="C219" s="461"/>
      <c r="D219" s="460"/>
      <c r="E219" s="483"/>
      <c r="F219" s="460"/>
      <c r="G219" s="460"/>
      <c r="H219" s="460"/>
      <c r="I219" s="460"/>
      <c r="J219" s="198" t="s">
        <v>571</v>
      </c>
      <c r="K219" s="198" t="s">
        <v>575</v>
      </c>
      <c r="M219" s="462"/>
      <c r="N219" s="462"/>
      <c r="O219" s="462"/>
      <c r="P219" s="462"/>
      <c r="Q219" s="462"/>
      <c r="R219" s="462"/>
      <c r="S219" s="463"/>
      <c r="U219" s="198" t="str">
        <f t="shared" si="69"/>
        <v>Sistema de gestion documental ORFEO</v>
      </c>
      <c r="V219" s="312" t="s">
        <v>120</v>
      </c>
      <c r="W219" s="195" t="s">
        <v>133</v>
      </c>
      <c r="X219" s="462">
        <v>2</v>
      </c>
      <c r="Y219" s="462"/>
      <c r="Z219" s="462"/>
      <c r="AA219" s="462">
        <v>1</v>
      </c>
      <c r="AB219" s="462"/>
      <c r="AC219" s="462"/>
      <c r="AD219" s="462">
        <v>2</v>
      </c>
      <c r="AE219" s="462"/>
      <c r="AF219" s="462"/>
      <c r="AG219" s="462">
        <v>2</v>
      </c>
      <c r="AH219" s="462"/>
      <c r="AI219" s="462"/>
      <c r="AJ219" s="202">
        <f t="shared" si="70"/>
        <v>0.875</v>
      </c>
      <c r="AK219" s="201" t="str">
        <f t="shared" si="71"/>
        <v>Efectivo</v>
      </c>
      <c r="AL219" s="481"/>
      <c r="AM219" s="481"/>
      <c r="AN219" s="481"/>
      <c r="AO219" s="481"/>
      <c r="AQ219" s="471"/>
      <c r="AR219" s="470"/>
      <c r="AS219" s="471"/>
      <c r="AT219" s="451"/>
      <c r="AU219" s="451"/>
      <c r="AV219" s="452"/>
      <c r="AW219" s="451"/>
      <c r="AX219" s="451"/>
      <c r="AZ219" s="472"/>
      <c r="BA219" s="474"/>
      <c r="BB219" s="497"/>
    </row>
    <row r="220" spans="2:54" ht="32.25" customHeight="1">
      <c r="B220" s="477"/>
      <c r="C220" s="461" t="s">
        <v>578</v>
      </c>
      <c r="D220" s="460" t="s">
        <v>119</v>
      </c>
      <c r="E220" s="483"/>
      <c r="F220" s="460"/>
      <c r="G220" s="460"/>
      <c r="H220" s="460"/>
      <c r="I220" s="460"/>
      <c r="J220" s="199" t="s">
        <v>579</v>
      </c>
      <c r="K220" s="108" t="s">
        <v>581</v>
      </c>
      <c r="M220" s="462">
        <v>4</v>
      </c>
      <c r="N220" s="462" t="str">
        <f>IF(M220=5,"Esperada",IF(M220=4,"Alta",IF(M220=3,"Media",IF(M220=2,"Baja",IF(M220=1,"Remota","0")))))</f>
        <v>Alta</v>
      </c>
      <c r="O220" s="462">
        <v>3</v>
      </c>
      <c r="P220" s="462" t="str">
        <f>IF(O220=5,"Significativo",IF(O220=4,"Alto",IF(O220=3,"Medio",IF(O220=2,"Bajo",IF(O220=1,"No Significativo","0")))))</f>
        <v>Medio</v>
      </c>
      <c r="Q220" s="462" t="s">
        <v>92</v>
      </c>
      <c r="R220" s="462">
        <f>O220*M220</f>
        <v>12</v>
      </c>
      <c r="S220" s="463" t="str">
        <f>IF(R220=1,"Bajo",IF(R220=2,"Bajo",IF(R220=3,"Bajo",IF(R220=4,"Bajo",IF(R220=5,"Medio",IF(R220=6,"Medio",IF(R220=8,"Medio",IF(R220=9,"Medio",IF(R220=10,"Medio",IF(R220=12,"Medio",IF(R220=15,"Alto",IF(R220=16,"Alto",IF(R220=20,"Alto",IF(R220=25,"Alto","0"))))))))))))))</f>
        <v>Medio</v>
      </c>
      <c r="U220" s="198" t="str">
        <f t="shared" si="69"/>
        <v>Acceso restringido al archivo, sistemas de vigilancia y seguridad (camaras)</v>
      </c>
      <c r="V220" s="312" t="s">
        <v>120</v>
      </c>
      <c r="W220" s="195" t="s">
        <v>134</v>
      </c>
      <c r="X220" s="462">
        <v>1</v>
      </c>
      <c r="Y220" s="462"/>
      <c r="Z220" s="462"/>
      <c r="AA220" s="462">
        <v>1</v>
      </c>
      <c r="AB220" s="462"/>
      <c r="AC220" s="462"/>
      <c r="AD220" s="462">
        <v>2</v>
      </c>
      <c r="AE220" s="462"/>
      <c r="AF220" s="462"/>
      <c r="AG220" s="462">
        <v>2</v>
      </c>
      <c r="AH220" s="462"/>
      <c r="AI220" s="462"/>
      <c r="AJ220" s="202">
        <f t="shared" si="70"/>
        <v>0.75</v>
      </c>
      <c r="AK220" s="201" t="str">
        <f t="shared" si="71"/>
        <v>Medianamente Efectivo</v>
      </c>
      <c r="AL220" s="481">
        <f>AVERAGE(AJ220:AJ221)</f>
        <v>0.8125</v>
      </c>
      <c r="AM220" s="481">
        <v>0</v>
      </c>
      <c r="AN220" s="481">
        <f>AVERAGE(AJ220)</f>
        <v>0.75</v>
      </c>
      <c r="AO220" s="481" t="str">
        <f>IF(AND(AN220&gt;=0%,AN220&lt;40%),"0% ",IF(AND(AN220&gt;=41%,AN220&lt;60%),"20%",IF(AND(AN220&gt;=61%,AN220&lt;80%),"40%",IF(AND(AN220&gt;=81%,AN220&lt;90%),"60%", IF(AND(AN220&gt;=91%,AN220&lt;=100%),"80","0%")))))</f>
        <v>40%</v>
      </c>
      <c r="AQ220" s="471">
        <f>M220-(M220*AL220:AL221)</f>
        <v>0.75</v>
      </c>
      <c r="AR220" s="470" t="str">
        <f>IF(AQ220=5,"Esperada",IF(AQ220=4,"Alta",IF(AQ220=3,"Media",IF(AQ220=2,"Baja",IF(AQ220=1,"Remota","Remota")))))</f>
        <v>Remota</v>
      </c>
      <c r="AS220" s="471">
        <f>O220-(O220*AO220:AO221)</f>
        <v>1.7999999999999998</v>
      </c>
      <c r="AT220" s="451" t="str">
        <f>IF(AS220=5,"Significativo",IF(AS220=4,"Alto",IF(AS220=3,"Medio",IF(AS220=2,"Bajo",IF(AS220=1,"No Significativo","No Significativo")))))</f>
        <v>No Significativo</v>
      </c>
      <c r="AU220" s="451" t="str">
        <f>Q220</f>
        <v>Operacional</v>
      </c>
      <c r="AV220" s="452">
        <f>AQ220*AS220</f>
        <v>1.3499999999999999</v>
      </c>
      <c r="AW220" s="451" t="str">
        <f>IF(AV220=1,"Bajo",IF(AV220=2,"Bajo",IF(AV220=3,"Bajo",IF(AV220=4,"Bajo",IF(AV220=5,"Medio",IF(AV220=6,"Medio",IF(AV220=8,"Medio",IF(AV220=9,"Medio",IF(AV220=10,"Medio",IF(AV220=12,"Medio",IF(AV220=15,"Alto",IF(AV220=16,"Alto",IF(AV220=20,"Alto",IF(AV220=25,"Alto","Bajo"))))))))))))))</f>
        <v>Bajo</v>
      </c>
      <c r="AX220" s="453" t="str">
        <f>IF(AV220=1," Aceptar el riesgo. No determinar acciones.",IF(AV220=2," Aceptar el riesgo. No determinar acciones.",IF(AV220=3," Aceptar el riesgo. No determinar acciones.",IF(AV220=4," Aceptar el riesgo. No determinar acciones.",IF(AV220=5," Evaluar a juicio de experto la nececidad de deterrminar acciones para prevenir su ocurrencia",IF(AV220=6," Evaluar a juicio de experto la nececidad de deterrminar acciones para prevenir su ocurrencia",IF(AV220=8," Evaluar a juicio de experto la nececidad de deterrminar acciones para prevenir su ocurrencia",IF(AV220=9," Evaluar a juicio de experto la nececidad de deterrminar acciones para prevenir su ocurrencia",IF(AV220=10," Evaluar a juicio de experto la nececidad de deterrminar acciones para prevenir su ocurrencia",IF(AV220=12," Evaluar a juicio de experto la nececidad de deterrminar acciones para prevenir su ocurrencia",IF(AV220=15," Deterrminar acciones para prevenir su ocurrencia, compartirla o eliminarla.",IF(AV220=16," Deterrminar acciones para prevenir su ocurrencia, compartirla o eliminarla.",IF(AV220=20," Deterrminar acciones para prevenir su ocurrencia, compartirla o eliminarla.",IF(AV220=25," Deterrminar acciones para prevenir su ocurrencia, compartirla o eliminarla."," Aceptar el riesgo. No determinar acciones."))))))))))))))</f>
        <v xml:space="preserve"> Aceptar el riesgo. No determinar acciones.</v>
      </c>
      <c r="AZ220" s="454"/>
      <c r="BA220" s="456"/>
      <c r="BB220" s="458"/>
    </row>
    <row r="221" spans="2:54" ht="32.25" customHeight="1">
      <c r="B221" s="477"/>
      <c r="C221" s="461"/>
      <c r="D221" s="460"/>
      <c r="E221" s="483"/>
      <c r="F221" s="460"/>
      <c r="G221" s="460"/>
      <c r="H221" s="460"/>
      <c r="I221" s="460"/>
      <c r="J221" s="199" t="s">
        <v>580</v>
      </c>
      <c r="K221" s="198" t="s">
        <v>574</v>
      </c>
      <c r="M221" s="462"/>
      <c r="N221" s="462"/>
      <c r="O221" s="462"/>
      <c r="P221" s="462"/>
      <c r="Q221" s="462"/>
      <c r="R221" s="462"/>
      <c r="S221" s="463"/>
      <c r="U221" s="198" t="str">
        <f t="shared" si="69"/>
        <v>Plan de formacion: Capacitacion, entrenamiento y reinducción sobre funciones, roles y responsabilidades</v>
      </c>
      <c r="V221" s="312" t="s">
        <v>120</v>
      </c>
      <c r="W221" s="195" t="s">
        <v>133</v>
      </c>
      <c r="X221" s="462">
        <v>2</v>
      </c>
      <c r="Y221" s="462"/>
      <c r="Z221" s="462"/>
      <c r="AA221" s="462">
        <v>1</v>
      </c>
      <c r="AB221" s="462"/>
      <c r="AC221" s="462"/>
      <c r="AD221" s="462">
        <v>2</v>
      </c>
      <c r="AE221" s="462"/>
      <c r="AF221" s="462"/>
      <c r="AG221" s="462">
        <v>2</v>
      </c>
      <c r="AH221" s="462"/>
      <c r="AI221" s="462"/>
      <c r="AJ221" s="202">
        <f t="shared" si="70"/>
        <v>0.875</v>
      </c>
      <c r="AK221" s="201" t="str">
        <f t="shared" si="71"/>
        <v>Efectivo</v>
      </c>
      <c r="AL221" s="481"/>
      <c r="AM221" s="481"/>
      <c r="AN221" s="481"/>
      <c r="AO221" s="481"/>
      <c r="AQ221" s="471"/>
      <c r="AR221" s="470"/>
      <c r="AS221" s="471"/>
      <c r="AT221" s="451"/>
      <c r="AU221" s="451"/>
      <c r="AV221" s="452"/>
      <c r="AW221" s="451"/>
      <c r="AX221" s="453"/>
      <c r="AZ221" s="455"/>
      <c r="BA221" s="457"/>
      <c r="BB221" s="459"/>
    </row>
    <row r="222" spans="2:54" ht="32.25" customHeight="1">
      <c r="B222" s="477"/>
      <c r="C222" s="482" t="s">
        <v>582</v>
      </c>
      <c r="D222" s="460" t="s">
        <v>119</v>
      </c>
      <c r="E222" s="483"/>
      <c r="F222" s="460"/>
      <c r="G222" s="460"/>
      <c r="H222" s="460"/>
      <c r="I222" s="460"/>
      <c r="J222" s="199" t="s">
        <v>619</v>
      </c>
      <c r="K222" s="199" t="s">
        <v>547</v>
      </c>
      <c r="M222" s="462">
        <v>4</v>
      </c>
      <c r="N222" s="462" t="str">
        <f>IF(M222=5,"Esperada",IF(M222=4,"Alta",IF(M222=3,"Media",IF(M222=2,"Baja",IF(M222=1,"Remota","0")))))</f>
        <v>Alta</v>
      </c>
      <c r="O222" s="462">
        <v>4</v>
      </c>
      <c r="P222" s="462" t="str">
        <f>IF(O222=5,"Significativo",IF(O222=4,"Alto",IF(O222=3,"Medio",IF(O222=2,"Bajo",IF(O222=1,"No Significativo","0")))))</f>
        <v>Alto</v>
      </c>
      <c r="Q222" s="462" t="s">
        <v>92</v>
      </c>
      <c r="R222" s="462">
        <f>O222*M222</f>
        <v>16</v>
      </c>
      <c r="S222" s="463" t="str">
        <f>IF(R222=1,"Bajo",IF(R222=2,"Bajo",IF(R222=3,"Bajo",IF(R222=4,"Bajo",IF(R222=5,"Medio",IF(R222=6,"Medio",IF(R222=8,"Medio",IF(R222=9,"Medio",IF(R222=10,"Medio",IF(R222=12,"Medio",IF(R222=15,"Alto",IF(R222=16,"Alto",IF(R222=20,"Alto",IF(R222=25,"Alto","0"))))))))))))))</f>
        <v>Alto</v>
      </c>
      <c r="U222" s="198" t="str">
        <f t="shared" si="69"/>
        <v>Servidor de contingencia</v>
      </c>
      <c r="V222" s="312" t="s">
        <v>120</v>
      </c>
      <c r="W222" s="195" t="s">
        <v>132</v>
      </c>
      <c r="X222" s="462">
        <v>1</v>
      </c>
      <c r="Y222" s="462"/>
      <c r="Z222" s="462"/>
      <c r="AA222" s="462">
        <v>2</v>
      </c>
      <c r="AB222" s="462"/>
      <c r="AC222" s="462"/>
      <c r="AD222" s="462">
        <v>2</v>
      </c>
      <c r="AE222" s="462"/>
      <c r="AF222" s="462"/>
      <c r="AG222" s="462">
        <v>2</v>
      </c>
      <c r="AH222" s="462"/>
      <c r="AI222" s="462"/>
      <c r="AJ222" s="202">
        <f t="shared" si="70"/>
        <v>0.875</v>
      </c>
      <c r="AK222" s="201" t="str">
        <f t="shared" si="71"/>
        <v>Efectivo</v>
      </c>
      <c r="AL222" s="481">
        <f>AVERAGE(AJ222:AJ223)</f>
        <v>0.9375</v>
      </c>
      <c r="AM222" s="481" t="str">
        <f>IF(AND(AL222&gt;=0%,AL222&lt;40%),"0% ",IF(AND(AL222&gt;=41%,AL222&lt;60%),"20%",IF(AND(AL222&gt;=61%,AL222&lt;80%),"40%",IF(AND(AL222&gt;=81%,AL222&lt;90%),"60%", IF(AND(AL222&gt;=91%,AL222&lt;=100%),"80","0%")))))</f>
        <v>80</v>
      </c>
      <c r="AN222" s="481">
        <v>0</v>
      </c>
      <c r="AO222" s="481" t="str">
        <f>IF(AND(AN222&gt;=0%,AN222&lt;40%),"0% ",IF(AND(AN222&gt;=41%,AN222&lt;60%),"20%",IF(AND(AN222&gt;=61%,AN222&lt;80%),"40%",IF(AND(AN222&gt;=81%,AN222&lt;90%),"60%", IF(AND(AN222&gt;=91%,AN222&lt;=100%),"80","0%")))))</f>
        <v xml:space="preserve">0% </v>
      </c>
      <c r="AQ222" s="471">
        <f>M222-(M222*AL222:AL223)</f>
        <v>0.25</v>
      </c>
      <c r="AR222" s="470" t="str">
        <f>IF(AQ222=5,"Esperada",IF(AQ222=4,"Alta",IF(AQ222=3,"Media",IF(AQ222=2,"Baja",IF(AQ222=1,"Remota","Remota")))))</f>
        <v>Remota</v>
      </c>
      <c r="AS222" s="471">
        <f>O222-(O222*AO222:AO223)</f>
        <v>4</v>
      </c>
      <c r="AT222" s="451" t="str">
        <f>IF(AS222=5,"Significativo",IF(AS222=4,"Alto",IF(AS222=3,"Medio",IF(AS222=2,"Bajo",IF(AS222=1,"No Significativo","No Significativo")))))</f>
        <v>Alto</v>
      </c>
      <c r="AU222" s="451" t="str">
        <f>Q222</f>
        <v>Operacional</v>
      </c>
      <c r="AV222" s="452">
        <f>AQ222*AS222</f>
        <v>1</v>
      </c>
      <c r="AW222" s="451" t="str">
        <f>IF(AV222=1,"Bajo",IF(AV222=2,"Bajo",IF(AV222=3,"Bajo",IF(AV222=4,"Bajo",IF(AV222=5,"Medio",IF(AV222=6,"Medio",IF(AV222=8,"Medio",IF(AV222=9,"Medio",IF(AV222=10,"Medio",IF(AV222=12,"Medio",IF(AV222=15,"Alto",IF(AV222=16,"Alto",IF(AV222=20,"Alto",IF(AV222=25,"Alto","Bajo"))))))))))))))</f>
        <v>Bajo</v>
      </c>
      <c r="AX222" s="453" t="str">
        <f>IF(AV222=1," Aceptar el riesgo. No determinar acciones.",IF(AV222=2," Aceptar el riesgo. No determinar acciones.",IF(AV222=3," Aceptar el riesgo. No determinar acciones.",IF(AV222=4," Aceptar el riesgo. No determinar acciones.",IF(AV222=5," Evaluar a juicio de experto la nececidad de deterrminar acciones para prevenir su ocurrencia",IF(AV222=6," Evaluar a juicio de experto la nececidad de deterrminar acciones para prevenir su ocurrencia",IF(AV222=8," Evaluar a juicio de experto la nececidad de deterrminar acciones para prevenir su ocurrencia",IF(AV222=9," Evaluar a juicio de experto la nececidad de deterrminar acciones para prevenir su ocurrencia",IF(AV222=10," Evaluar a juicio de experto la nececidad de deterrminar acciones para prevenir su ocurrencia",IF(AV222=12," Evaluar a juicio de experto la nececidad de deterrminar acciones para prevenir su ocurrencia",IF(AV222=15," Deterrminar acciones para prevenir su ocurrencia, compartirla o eliminarla.",IF(AV222=16," Deterrminar acciones para prevenir su ocurrencia, compartirla o eliminarla.",IF(AV222=20," Deterrminar acciones para prevenir su ocurrencia, compartirla o eliminarla.",IF(AV222=25," Deterrminar acciones para prevenir su ocurrencia, compartirla o eliminarla."," Aceptar el riesgo. No determinar acciones."))))))))))))))</f>
        <v xml:space="preserve"> Aceptar el riesgo. No determinar acciones.</v>
      </c>
      <c r="AZ222" s="454"/>
      <c r="BA222" s="456"/>
      <c r="BB222" s="458"/>
    </row>
    <row r="223" spans="2:54" ht="32.25" customHeight="1">
      <c r="B223" s="477"/>
      <c r="C223" s="482"/>
      <c r="D223" s="460"/>
      <c r="E223" s="483"/>
      <c r="F223" s="460"/>
      <c r="G223" s="460"/>
      <c r="H223" s="460"/>
      <c r="I223" s="460"/>
      <c r="J223" s="198" t="s">
        <v>584</v>
      </c>
      <c r="K223" s="199" t="s">
        <v>546</v>
      </c>
      <c r="M223" s="462"/>
      <c r="N223" s="462"/>
      <c r="O223" s="462"/>
      <c r="P223" s="462"/>
      <c r="Q223" s="462"/>
      <c r="R223" s="462"/>
      <c r="S223" s="463"/>
      <c r="U223" s="198" t="str">
        <f t="shared" si="69"/>
        <v xml:space="preserve">Backup diario a todas las bases de datos </v>
      </c>
      <c r="V223" s="312" t="s">
        <v>120</v>
      </c>
      <c r="W223" s="195" t="s">
        <v>132</v>
      </c>
      <c r="X223" s="462">
        <v>2</v>
      </c>
      <c r="Y223" s="462"/>
      <c r="Z223" s="462"/>
      <c r="AA223" s="462">
        <v>2</v>
      </c>
      <c r="AB223" s="462"/>
      <c r="AC223" s="462"/>
      <c r="AD223" s="462">
        <v>2</v>
      </c>
      <c r="AE223" s="462"/>
      <c r="AF223" s="462"/>
      <c r="AG223" s="462">
        <v>2</v>
      </c>
      <c r="AH223" s="462"/>
      <c r="AI223" s="462"/>
      <c r="AJ223" s="202">
        <f t="shared" si="70"/>
        <v>1</v>
      </c>
      <c r="AK223" s="201" t="str">
        <f t="shared" si="71"/>
        <v>Altamente Efectivo</v>
      </c>
      <c r="AL223" s="481"/>
      <c r="AM223" s="481"/>
      <c r="AN223" s="481"/>
      <c r="AO223" s="481"/>
      <c r="AQ223" s="471"/>
      <c r="AR223" s="470"/>
      <c r="AS223" s="471"/>
      <c r="AT223" s="451"/>
      <c r="AU223" s="451"/>
      <c r="AV223" s="452"/>
      <c r="AW223" s="451"/>
      <c r="AX223" s="453"/>
      <c r="AZ223" s="455"/>
      <c r="BA223" s="457"/>
      <c r="BB223" s="459"/>
    </row>
    <row r="224" spans="2:54" ht="32.25" customHeight="1">
      <c r="B224" s="477"/>
      <c r="C224" s="482" t="s">
        <v>583</v>
      </c>
      <c r="D224" s="460" t="s">
        <v>119</v>
      </c>
      <c r="E224" s="483"/>
      <c r="F224" s="460"/>
      <c r="G224" s="460"/>
      <c r="H224" s="460"/>
      <c r="I224" s="460"/>
      <c r="J224" s="199" t="s">
        <v>579</v>
      </c>
      <c r="K224" s="108" t="s">
        <v>581</v>
      </c>
      <c r="M224" s="462">
        <v>4</v>
      </c>
      <c r="N224" s="462" t="str">
        <f>IF(M224=5,"Esperada",IF(M224=4,"Alta",IF(M224=3,"Media",IF(M224=2,"Baja",IF(M224=1,"Remota","0")))))</f>
        <v>Alta</v>
      </c>
      <c r="O224" s="462">
        <v>3</v>
      </c>
      <c r="P224" s="462" t="str">
        <f>IF(O224=5,"Significativo",IF(O224=4,"Alto",IF(O224=3,"Medio",IF(O224=2,"Bajo",IF(O224=1,"No Significativo","0")))))</f>
        <v>Medio</v>
      </c>
      <c r="Q224" s="462" t="s">
        <v>92</v>
      </c>
      <c r="R224" s="462">
        <f>O224*M224</f>
        <v>12</v>
      </c>
      <c r="S224" s="463" t="str">
        <f>IF(R224=1,"Bajo",IF(R224=2,"Bajo",IF(R224=3,"Bajo",IF(R224=4,"Bajo",IF(R224=5,"Medio",IF(R224=6,"Medio",IF(R224=8,"Medio",IF(R224=9,"Medio",IF(R224=10,"Medio",IF(R224=12,"Medio",IF(R224=15,"Alto",IF(R224=16,"Alto",IF(R224=20,"Alto",IF(R224=25,"Alto","0"))))))))))))))</f>
        <v>Medio</v>
      </c>
      <c r="U224" s="198" t="str">
        <f t="shared" si="69"/>
        <v>Acceso restringido al archivo, sistemas de vigilancia y seguridad (camaras)</v>
      </c>
      <c r="V224" s="312" t="s">
        <v>120</v>
      </c>
      <c r="W224" s="195" t="s">
        <v>134</v>
      </c>
      <c r="X224" s="462">
        <v>1</v>
      </c>
      <c r="Y224" s="462"/>
      <c r="Z224" s="462"/>
      <c r="AA224" s="462">
        <v>1</v>
      </c>
      <c r="AB224" s="462"/>
      <c r="AC224" s="462"/>
      <c r="AD224" s="462">
        <v>2</v>
      </c>
      <c r="AE224" s="462"/>
      <c r="AF224" s="462"/>
      <c r="AG224" s="462">
        <v>2</v>
      </c>
      <c r="AH224" s="462"/>
      <c r="AI224" s="462"/>
      <c r="AJ224" s="202">
        <f t="shared" ref="AJ224:AJ233" si="72">((X224/2)+(AA224/2)+(AD224/2)+(AG224/2))/4</f>
        <v>0.75</v>
      </c>
      <c r="AK224" s="201" t="str">
        <f t="shared" ref="AK224:AK233" si="73">IF(AND(AJ224&gt;=0%,AJ224&lt;40%),"No Efectivo",IF(AND(AJ224&gt;=41%,AJ224&lt;60%),"Poco Efectivo",IF(AND(AJ224&gt;=61%,AJ224&lt;80%),"Medianamente Efectivo",IF(AND(AJ224&gt;=81%,AJ224&lt;90%),"Efectivo", IF(AND(AJ224&gt;=91%,AJ224&lt;=100%),"Altamente Efectivo")))))</f>
        <v>Medianamente Efectivo</v>
      </c>
      <c r="AL224" s="481">
        <f>AVERAGE(AJ224:AJ225)</f>
        <v>0.8125</v>
      </c>
      <c r="AM224" s="481">
        <v>0</v>
      </c>
      <c r="AN224" s="481">
        <f>AVERAGE(AJ224)</f>
        <v>0.75</v>
      </c>
      <c r="AO224" s="481" t="str">
        <f>IF(AND(AN224&gt;=0%,AN224&lt;40%),"0% ",IF(AND(AN224&gt;=41%,AN224&lt;60%),"20%",IF(AND(AN224&gt;=61%,AN224&lt;80%),"40%",IF(AND(AN224&gt;=81%,AN224&lt;90%),"60%", IF(AND(AN224&gt;=91%,AN224&lt;=100%),"80","0%")))))</f>
        <v>40%</v>
      </c>
      <c r="AQ224" s="471">
        <f>M224-(M224*AL224:AL225)</f>
        <v>0.75</v>
      </c>
      <c r="AR224" s="470" t="str">
        <f>IF(AQ224=5,"Esperada",IF(AQ224=4,"Alta",IF(AQ224=3,"Media",IF(AQ224=2,"Baja",IF(AQ224=1,"Remota","Remota")))))</f>
        <v>Remota</v>
      </c>
      <c r="AS224" s="471">
        <f>O224-(O224*AO224:AO225)</f>
        <v>1.7999999999999998</v>
      </c>
      <c r="AT224" s="451" t="str">
        <f>IF(AS224=5,"Significativo",IF(AS224=4,"Alto",IF(AS224=3,"Medio",IF(AS224=2,"Bajo",IF(AS224=1,"No Significativo","No Significativo")))))</f>
        <v>No Significativo</v>
      </c>
      <c r="AU224" s="451" t="str">
        <f>Q224</f>
        <v>Operacional</v>
      </c>
      <c r="AV224" s="452">
        <f>AQ224*AS224</f>
        <v>1.3499999999999999</v>
      </c>
      <c r="AW224" s="451" t="str">
        <f>IF(AV224=1,"Bajo",IF(AV224=2,"Bajo",IF(AV224=3,"Bajo",IF(AV224=4,"Bajo",IF(AV224=5,"Medio",IF(AV224=6,"Medio",IF(AV224=8,"Medio",IF(AV224=9,"Medio",IF(AV224=10,"Medio",IF(AV224=12,"Medio",IF(AV224=15,"Alto",IF(AV224=16,"Alto",IF(AV224=20,"Alto",IF(AV224=25,"Alto","Bajo"))))))))))))))</f>
        <v>Bajo</v>
      </c>
      <c r="AX224" s="453" t="str">
        <f>IF(AV224=1," Aceptar el riesgo. No determinar acciones.",IF(AV224=2," Aceptar el riesgo. No determinar acciones.",IF(AV224=3," Aceptar el riesgo. No determinar acciones.",IF(AV224=4," Aceptar el riesgo. No determinar acciones.",IF(AV224=5," Evaluar a juicio de experto la nececidad de deterrminar acciones para prevenir su ocurrencia",IF(AV224=6," Evaluar a juicio de experto la nececidad de deterrminar acciones para prevenir su ocurrencia",IF(AV224=8," Evaluar a juicio de experto la nececidad de deterrminar acciones para prevenir su ocurrencia",IF(AV224=9," Evaluar a juicio de experto la nececidad de deterrminar acciones para prevenir su ocurrencia",IF(AV224=10," Evaluar a juicio de experto la nececidad de deterrminar acciones para prevenir su ocurrencia",IF(AV224=12," Evaluar a juicio de experto la nececidad de deterrminar acciones para prevenir su ocurrencia",IF(AV224=15," Deterrminar acciones para prevenir su ocurrencia, compartirla o eliminarla.",IF(AV224=16," Deterrminar acciones para prevenir su ocurrencia, compartirla o eliminarla.",IF(AV224=20," Deterrminar acciones para prevenir su ocurrencia, compartirla o eliminarla.",IF(AV224=25," Deterrminar acciones para prevenir su ocurrencia, compartirla o eliminarla."," Aceptar el riesgo. No determinar acciones."))))))))))))))</f>
        <v xml:space="preserve"> Aceptar el riesgo. No determinar acciones.</v>
      </c>
      <c r="AZ224" s="454"/>
      <c r="BA224" s="456"/>
      <c r="BB224" s="458"/>
    </row>
    <row r="225" spans="2:54" ht="32.25" customHeight="1">
      <c r="B225" s="477"/>
      <c r="C225" s="482"/>
      <c r="D225" s="460"/>
      <c r="E225" s="483"/>
      <c r="F225" s="460"/>
      <c r="G225" s="460"/>
      <c r="H225" s="460"/>
      <c r="I225" s="460"/>
      <c r="J225" s="199" t="s">
        <v>580</v>
      </c>
      <c r="K225" s="198" t="s">
        <v>574</v>
      </c>
      <c r="M225" s="462"/>
      <c r="N225" s="462"/>
      <c r="O225" s="462"/>
      <c r="P225" s="462"/>
      <c r="Q225" s="462"/>
      <c r="R225" s="462"/>
      <c r="S225" s="463"/>
      <c r="U225" s="198" t="str">
        <f t="shared" si="69"/>
        <v>Plan de formacion: Capacitacion, entrenamiento y reinducción sobre funciones, roles y responsabilidades</v>
      </c>
      <c r="V225" s="312" t="s">
        <v>120</v>
      </c>
      <c r="W225" s="195" t="s">
        <v>133</v>
      </c>
      <c r="X225" s="462">
        <v>2</v>
      </c>
      <c r="Y225" s="462"/>
      <c r="Z225" s="462"/>
      <c r="AA225" s="462">
        <v>1</v>
      </c>
      <c r="AB225" s="462"/>
      <c r="AC225" s="462"/>
      <c r="AD225" s="462">
        <v>2</v>
      </c>
      <c r="AE225" s="462"/>
      <c r="AF225" s="462"/>
      <c r="AG225" s="462">
        <v>2</v>
      </c>
      <c r="AH225" s="462"/>
      <c r="AI225" s="462"/>
      <c r="AJ225" s="202">
        <f t="shared" si="72"/>
        <v>0.875</v>
      </c>
      <c r="AK225" s="201" t="str">
        <f t="shared" si="73"/>
        <v>Efectivo</v>
      </c>
      <c r="AL225" s="481"/>
      <c r="AM225" s="481"/>
      <c r="AN225" s="481"/>
      <c r="AO225" s="481"/>
      <c r="AQ225" s="471"/>
      <c r="AR225" s="470"/>
      <c r="AS225" s="471"/>
      <c r="AT225" s="451"/>
      <c r="AU225" s="451"/>
      <c r="AV225" s="452"/>
      <c r="AW225" s="451"/>
      <c r="AX225" s="453"/>
      <c r="AZ225" s="455"/>
      <c r="BA225" s="457"/>
      <c r="BB225" s="459"/>
    </row>
    <row r="226" spans="2:54" ht="32.25" customHeight="1">
      <c r="B226" s="477"/>
      <c r="C226" s="482" t="s">
        <v>548</v>
      </c>
      <c r="D226" s="460"/>
      <c r="E226" s="483"/>
      <c r="F226" s="460" t="s">
        <v>119</v>
      </c>
      <c r="G226" s="460"/>
      <c r="H226" s="460"/>
      <c r="I226" s="460"/>
      <c r="J226" s="199" t="s">
        <v>619</v>
      </c>
      <c r="K226" s="199" t="s">
        <v>547</v>
      </c>
      <c r="M226" s="462">
        <v>4</v>
      </c>
      <c r="N226" s="462" t="str">
        <f>IF(M226=5,"Esperada",IF(M226=4,"Alta",IF(M226=3,"Media",IF(M226=2,"Baja",IF(M226=1,"Remota","0")))))</f>
        <v>Alta</v>
      </c>
      <c r="O226" s="462">
        <v>4</v>
      </c>
      <c r="P226" s="462" t="str">
        <f>IF(O226=5,"Significativo",IF(O226=4,"Alto",IF(O226=3,"Medio",IF(O226=2,"Bajo",IF(O226=1,"No Significativo","0")))))</f>
        <v>Alto</v>
      </c>
      <c r="Q226" s="462" t="s">
        <v>92</v>
      </c>
      <c r="R226" s="462">
        <f>O226*M226</f>
        <v>16</v>
      </c>
      <c r="S226" s="463" t="str">
        <f>IF(R226=1,"Bajo",IF(R226=2,"Bajo",IF(R226=3,"Bajo",IF(R226=4,"Bajo",IF(R226=5,"Medio",IF(R226=6,"Medio",IF(R226=8,"Medio",IF(R226=9,"Medio",IF(R226=10,"Medio",IF(R226=12,"Medio",IF(R226=15,"Alto",IF(R226=16,"Alto",IF(R226=20,"Alto",IF(R226=25,"Alto","0"))))))))))))))</f>
        <v>Alto</v>
      </c>
      <c r="U226" s="198" t="str">
        <f t="shared" si="69"/>
        <v>Servidor de contingencia</v>
      </c>
      <c r="V226" s="312" t="s">
        <v>120</v>
      </c>
      <c r="W226" s="195" t="s">
        <v>132</v>
      </c>
      <c r="X226" s="462">
        <v>1</v>
      </c>
      <c r="Y226" s="462"/>
      <c r="Z226" s="462"/>
      <c r="AA226" s="462">
        <v>2</v>
      </c>
      <c r="AB226" s="462"/>
      <c r="AC226" s="462"/>
      <c r="AD226" s="462">
        <v>2</v>
      </c>
      <c r="AE226" s="462"/>
      <c r="AF226" s="462"/>
      <c r="AG226" s="462">
        <v>2</v>
      </c>
      <c r="AH226" s="462"/>
      <c r="AI226" s="462"/>
      <c r="AJ226" s="202">
        <f t="shared" si="72"/>
        <v>0.875</v>
      </c>
      <c r="AK226" s="201" t="str">
        <f t="shared" si="73"/>
        <v>Efectivo</v>
      </c>
      <c r="AL226" s="481">
        <f>AVERAGE(AJ226:AJ227)</f>
        <v>0.9375</v>
      </c>
      <c r="AM226" s="481" t="str">
        <f>IF(AND(AL226&gt;=0%,AL226&lt;40%),"0% ",IF(AND(AL226&gt;=41%,AL226&lt;60%),"20%",IF(AND(AL226&gt;=61%,AL226&lt;80%),"40%",IF(AND(AL226&gt;=81%,AL226&lt;90%),"60%", IF(AND(AL226&gt;=91%,AL226&lt;=100%),"80","0%")))))</f>
        <v>80</v>
      </c>
      <c r="AN226" s="481">
        <v>0</v>
      </c>
      <c r="AO226" s="481" t="str">
        <f>IF(AND(AN226&gt;=0%,AN226&lt;40%),"0% ",IF(AND(AN226&gt;=41%,AN226&lt;60%),"20%",IF(AND(AN226&gt;=61%,AN226&lt;80%),"40%",IF(AND(AN226&gt;=81%,AN226&lt;90%),"60%", IF(AND(AN226&gt;=91%,AN226&lt;=100%),"80","0%")))))</f>
        <v xml:space="preserve">0% </v>
      </c>
      <c r="AQ226" s="471">
        <f>M226-(M226*AL226:AL227)</f>
        <v>0.25</v>
      </c>
      <c r="AR226" s="470" t="str">
        <f>IF(AQ226=5,"Esperada",IF(AQ226=4,"Alta",IF(AQ226=3,"Media",IF(AQ226=2,"Baja",IF(AQ226=1,"Remota","Remota")))))</f>
        <v>Remota</v>
      </c>
      <c r="AS226" s="471">
        <f>O226-(O226*AO226:AO227)</f>
        <v>4</v>
      </c>
      <c r="AT226" s="451" t="str">
        <f>IF(AS226=5,"Significativo",IF(AS226=4,"Alto",IF(AS226=3,"Medio",IF(AS226=2,"Bajo",IF(AS226=1,"No Significativo","No Significativo")))))</f>
        <v>Alto</v>
      </c>
      <c r="AU226" s="451" t="str">
        <f>Q226</f>
        <v>Operacional</v>
      </c>
      <c r="AV226" s="452">
        <f>AQ226*AS226</f>
        <v>1</v>
      </c>
      <c r="AW226" s="451" t="str">
        <f>IF(AV226=1,"Bajo",IF(AV226=2,"Bajo",IF(AV226=3,"Bajo",IF(AV226=4,"Bajo",IF(AV226=5,"Medio",IF(AV226=6,"Medio",IF(AV226=8,"Medio",IF(AV226=9,"Medio",IF(AV226=10,"Medio",IF(AV226=12,"Medio",IF(AV226=15,"Alto",IF(AV226=16,"Alto",IF(AV226=20,"Alto",IF(AV226=25,"Alto","Bajo"))))))))))))))</f>
        <v>Bajo</v>
      </c>
      <c r="AX226" s="453" t="str">
        <f>IF(AV226=1," Aceptar el riesgo. No determinar acciones.",IF(AV226=2," Aceptar el riesgo. No determinar acciones.",IF(AV226=3," Aceptar el riesgo. No determinar acciones.",IF(AV226=4," Aceptar el riesgo. No determinar acciones.",IF(AV226=5," Evaluar a juicio de experto la nececidad de deterrminar acciones para prevenir su ocurrencia",IF(AV226=6," Evaluar a juicio de experto la nececidad de deterrminar acciones para prevenir su ocurrencia",IF(AV226=8," Evaluar a juicio de experto la nececidad de deterrminar acciones para prevenir su ocurrencia",IF(AV226=9," Evaluar a juicio de experto la nececidad de deterrminar acciones para prevenir su ocurrencia",IF(AV226=10," Evaluar a juicio de experto la nececidad de deterrminar acciones para prevenir su ocurrencia",IF(AV226=12," Evaluar a juicio de experto la nececidad de deterrminar acciones para prevenir su ocurrencia",IF(AV226=15," Deterrminar acciones para prevenir su ocurrencia, compartirla o eliminarla.",IF(AV226=16," Deterrminar acciones para prevenir su ocurrencia, compartirla o eliminarla.",IF(AV226=20," Deterrminar acciones para prevenir su ocurrencia, compartirla o eliminarla.",IF(AV226=25," Deterrminar acciones para prevenir su ocurrencia, compartirla o eliminarla."," Aceptar el riesgo. No determinar acciones."))))))))))))))</f>
        <v xml:space="preserve"> Aceptar el riesgo. No determinar acciones.</v>
      </c>
      <c r="AZ226" s="454"/>
      <c r="BA226" s="456"/>
      <c r="BB226" s="458"/>
    </row>
    <row r="227" spans="2:54" ht="32.25" customHeight="1">
      <c r="B227" s="477"/>
      <c r="C227" s="482"/>
      <c r="D227" s="460"/>
      <c r="E227" s="483"/>
      <c r="F227" s="460"/>
      <c r="G227" s="460"/>
      <c r="H227" s="460"/>
      <c r="I227" s="460"/>
      <c r="J227" s="198" t="s">
        <v>584</v>
      </c>
      <c r="K227" s="199" t="s">
        <v>546</v>
      </c>
      <c r="M227" s="462"/>
      <c r="N227" s="462"/>
      <c r="O227" s="462"/>
      <c r="P227" s="462"/>
      <c r="Q227" s="462"/>
      <c r="R227" s="462"/>
      <c r="S227" s="463"/>
      <c r="U227" s="198" t="str">
        <f t="shared" si="69"/>
        <v xml:space="preserve">Backup diario a todas las bases de datos </v>
      </c>
      <c r="V227" s="312" t="s">
        <v>120</v>
      </c>
      <c r="W227" s="195" t="s">
        <v>132</v>
      </c>
      <c r="X227" s="462">
        <v>2</v>
      </c>
      <c r="Y227" s="462"/>
      <c r="Z227" s="462"/>
      <c r="AA227" s="462">
        <v>2</v>
      </c>
      <c r="AB227" s="462"/>
      <c r="AC227" s="462"/>
      <c r="AD227" s="462">
        <v>2</v>
      </c>
      <c r="AE227" s="462"/>
      <c r="AF227" s="462"/>
      <c r="AG227" s="462">
        <v>2</v>
      </c>
      <c r="AH227" s="462"/>
      <c r="AI227" s="462"/>
      <c r="AJ227" s="202">
        <f t="shared" si="72"/>
        <v>1</v>
      </c>
      <c r="AK227" s="201" t="str">
        <f t="shared" si="73"/>
        <v>Altamente Efectivo</v>
      </c>
      <c r="AL227" s="481"/>
      <c r="AM227" s="481"/>
      <c r="AN227" s="481"/>
      <c r="AO227" s="481"/>
      <c r="AQ227" s="471"/>
      <c r="AR227" s="470"/>
      <c r="AS227" s="471"/>
      <c r="AT227" s="451"/>
      <c r="AU227" s="451"/>
      <c r="AV227" s="452"/>
      <c r="AW227" s="451"/>
      <c r="AX227" s="453"/>
      <c r="AZ227" s="455"/>
      <c r="BA227" s="457"/>
      <c r="BB227" s="459"/>
    </row>
    <row r="228" spans="2:54" ht="39" customHeight="1">
      <c r="B228" s="477" t="s">
        <v>585</v>
      </c>
      <c r="C228" s="461" t="s">
        <v>586</v>
      </c>
      <c r="D228" s="460" t="s">
        <v>119</v>
      </c>
      <c r="E228" s="483"/>
      <c r="F228" s="460"/>
      <c r="G228" s="460"/>
      <c r="H228" s="460"/>
      <c r="I228" s="460"/>
      <c r="J228" s="108" t="s">
        <v>587</v>
      </c>
      <c r="K228" s="108" t="s">
        <v>590</v>
      </c>
      <c r="M228" s="462">
        <v>3</v>
      </c>
      <c r="N228" s="462" t="str">
        <f>IF(M228=5,"Esperada",IF(M228=4,"Alta",IF(M228=3,"Media",IF(M228=2,"Baja",IF(M228=1,"Remota","0")))))</f>
        <v>Media</v>
      </c>
      <c r="O228" s="462">
        <v>3</v>
      </c>
      <c r="P228" s="462" t="str">
        <f>IF(O228=5,"Significativo",IF(O228=4,"Alto",IF(O228=3,"Medio",IF(O228=2,"Bajo",IF(O228=1,"No Significativo","0")))))</f>
        <v>Medio</v>
      </c>
      <c r="Q228" s="462" t="s">
        <v>92</v>
      </c>
      <c r="R228" s="462">
        <f>O228*M228</f>
        <v>9</v>
      </c>
      <c r="S228" s="463" t="str">
        <f>IF(R228=1,"Bajo",IF(R228=2,"Bajo",IF(R228=3,"Bajo",IF(R228=4,"Bajo",IF(R228=5,"Medio",IF(R228=6,"Medio",IF(R228=8,"Medio",IF(R228=9,"Medio",IF(R228=10,"Medio",IF(R228=12,"Medio",IF(R228=15,"Alto",IF(R228=16,"Alto",IF(R228=20,"Alto",IF(R228=25,"Alto","0"))))))))))))))</f>
        <v>Medio</v>
      </c>
      <c r="U228" s="198" t="str">
        <f t="shared" si="69"/>
        <v>Stock de  bienes y/o servicios, elementos de oficina y herramientas en stock</v>
      </c>
      <c r="V228" s="312" t="s">
        <v>120</v>
      </c>
      <c r="W228" s="195" t="s">
        <v>134</v>
      </c>
      <c r="X228" s="462">
        <v>1</v>
      </c>
      <c r="Y228" s="462"/>
      <c r="Z228" s="462"/>
      <c r="AA228" s="462">
        <v>1</v>
      </c>
      <c r="AB228" s="462"/>
      <c r="AC228" s="462"/>
      <c r="AD228" s="462">
        <v>1</v>
      </c>
      <c r="AE228" s="462"/>
      <c r="AF228" s="462"/>
      <c r="AG228" s="462">
        <v>2</v>
      </c>
      <c r="AH228" s="462"/>
      <c r="AI228" s="462"/>
      <c r="AJ228" s="202">
        <f t="shared" si="72"/>
        <v>0.625</v>
      </c>
      <c r="AK228" s="201" t="str">
        <f t="shared" si="73"/>
        <v>Medianamente Efectivo</v>
      </c>
      <c r="AL228" s="481">
        <f>AVERAGE(AJ228:AJ229)</f>
        <v>0.75</v>
      </c>
      <c r="AM228" s="481" t="str">
        <f>IF(AND(AL228&gt;=0%,AL228&lt;40%),"0% ",IF(AND(AL228&gt;=41%,AL228&lt;60%),"20%",IF(AND(AL228&gt;=61%,AL228&lt;80%),"40%",IF(AND(AL228&gt;=81%,AL228&lt;90%),"60%", IF(AND(AL228&gt;=91%,AL228&lt;=100%),"80","0%")))))</f>
        <v>40%</v>
      </c>
      <c r="AN228" s="481">
        <v>0</v>
      </c>
      <c r="AO228" s="481" t="str">
        <f>IF(AND(AN228&gt;=0%,AN228&lt;40%),"0% ",IF(AND(AN228&gt;=41%,AN228&lt;60%),"20%",IF(AND(AN228&gt;=61%,AN228&lt;80%),"40%",IF(AND(AN228&gt;=81%,AN228&lt;90%),"60%", IF(AND(AN228&gt;=91%,AN228&lt;=100%),"80","0%")))))</f>
        <v xml:space="preserve">0% </v>
      </c>
      <c r="AQ228" s="471">
        <f>M228-(M228*AL228:AL229)</f>
        <v>0.75</v>
      </c>
      <c r="AR228" s="470" t="str">
        <f>IF(AQ228=5,"Esperada",IF(AQ228=4,"Alta",IF(AQ228=3,"Media",IF(AQ228=2,"Baja",IF(AQ228=1,"Remota","Remota")))))</f>
        <v>Remota</v>
      </c>
      <c r="AS228" s="471">
        <f>O228-(O228*AO228:AO229)</f>
        <v>3</v>
      </c>
      <c r="AT228" s="451" t="str">
        <f>IF(AS228=5,"Significativo",IF(AS228=4,"Alto",IF(AS228=3,"Medio",IF(AS228=2,"Bajo",IF(AS228=1,"No Significativo","No Significativo")))))</f>
        <v>Medio</v>
      </c>
      <c r="AU228" s="451" t="str">
        <f>Q228</f>
        <v>Operacional</v>
      </c>
      <c r="AV228" s="452">
        <f>AQ228*AS228</f>
        <v>2.25</v>
      </c>
      <c r="AW228" s="451" t="str">
        <f>IF(AV228=1,"Bajo",IF(AV228=2,"Bajo",IF(AV228=3,"Bajo",IF(AV228=4,"Bajo",IF(AV228=5,"Medio",IF(AV228=6,"Medio",IF(AV228=8,"Medio",IF(AV228=9,"Medio",IF(AV228=10,"Medio",IF(AV228=12,"Medio",IF(AV228=15,"Alto",IF(AV228=16,"Alto",IF(AV228=20,"Alto",IF(AV228=25,"Alto","Bajo"))))))))))))))</f>
        <v>Bajo</v>
      </c>
      <c r="AX228" s="453" t="str">
        <f>IF(AV228=1," Aceptar el riesgo. No determinar acciones.",IF(AV228=2," Aceptar el riesgo. No determinar acciones.",IF(AV228=3," Aceptar el riesgo. No determinar acciones.",IF(AV228=4," Aceptar el riesgo. No determinar acciones.",IF(AV228=5," Evaluar a juicio de experto la nececidad de deterrminar acciones para prevenir su ocurrencia",IF(AV228=6," Evaluar a juicio de experto la nececidad de deterrminar acciones para prevenir su ocurrencia",IF(AV228=8," Evaluar a juicio de experto la nececidad de deterrminar acciones para prevenir su ocurrencia",IF(AV228=9," Evaluar a juicio de experto la nececidad de deterrminar acciones para prevenir su ocurrencia",IF(AV228=10," Evaluar a juicio de experto la nececidad de deterrminar acciones para prevenir su ocurrencia",IF(AV228=12," Evaluar a juicio de experto la nececidad de deterrminar acciones para prevenir su ocurrencia",IF(AV228=15," Deterrminar acciones para prevenir su ocurrencia, compartirla o eliminarla.",IF(AV228=16," Deterrminar acciones para prevenir su ocurrencia, compartirla o eliminarla.",IF(AV228=20," Deterrminar acciones para prevenir su ocurrencia, compartirla o eliminarla.",IF(AV228=25," Deterrminar acciones para prevenir su ocurrencia, compartirla o eliminarla."," Aceptar el riesgo. No determinar acciones."))))))))))))))</f>
        <v xml:space="preserve"> Aceptar el riesgo. No determinar acciones.</v>
      </c>
      <c r="AZ228" s="454"/>
      <c r="BA228" s="456"/>
      <c r="BB228" s="458"/>
    </row>
    <row r="229" spans="2:54" ht="39" customHeight="1">
      <c r="B229" s="477"/>
      <c r="C229" s="461"/>
      <c r="D229" s="460"/>
      <c r="E229" s="483"/>
      <c r="F229" s="460"/>
      <c r="G229" s="460"/>
      <c r="H229" s="460"/>
      <c r="I229" s="460"/>
      <c r="J229" s="105" t="s">
        <v>588</v>
      </c>
      <c r="K229" s="199" t="s">
        <v>589</v>
      </c>
      <c r="M229" s="462"/>
      <c r="N229" s="462"/>
      <c r="O229" s="462"/>
      <c r="P229" s="462"/>
      <c r="Q229" s="462"/>
      <c r="R229" s="462"/>
      <c r="S229" s="463"/>
      <c r="U229" s="198" t="str">
        <f t="shared" si="69"/>
        <v>Contratacion de colaborador (auxiliar de logistcia)</v>
      </c>
      <c r="V229" s="312" t="s">
        <v>120</v>
      </c>
      <c r="W229" s="195" t="s">
        <v>136</v>
      </c>
      <c r="X229" s="462">
        <v>2</v>
      </c>
      <c r="Y229" s="462"/>
      <c r="Z229" s="462"/>
      <c r="AA229" s="462">
        <v>1</v>
      </c>
      <c r="AB229" s="462"/>
      <c r="AC229" s="462"/>
      <c r="AD229" s="462">
        <v>2</v>
      </c>
      <c r="AE229" s="462"/>
      <c r="AF229" s="462"/>
      <c r="AG229" s="462">
        <v>2</v>
      </c>
      <c r="AH229" s="462"/>
      <c r="AI229" s="462"/>
      <c r="AJ229" s="202">
        <f t="shared" si="72"/>
        <v>0.875</v>
      </c>
      <c r="AK229" s="201" t="str">
        <f t="shared" si="73"/>
        <v>Efectivo</v>
      </c>
      <c r="AL229" s="481"/>
      <c r="AM229" s="481"/>
      <c r="AN229" s="481"/>
      <c r="AO229" s="481"/>
      <c r="AQ229" s="471"/>
      <c r="AR229" s="470"/>
      <c r="AS229" s="471"/>
      <c r="AT229" s="451"/>
      <c r="AU229" s="451"/>
      <c r="AV229" s="452"/>
      <c r="AW229" s="451"/>
      <c r="AX229" s="453"/>
      <c r="AZ229" s="455"/>
      <c r="BA229" s="457"/>
      <c r="BB229" s="459"/>
    </row>
    <row r="230" spans="2:54" ht="32.25" customHeight="1">
      <c r="B230" s="477"/>
      <c r="C230" s="495" t="s">
        <v>591</v>
      </c>
      <c r="D230" s="460" t="s">
        <v>119</v>
      </c>
      <c r="E230" s="483"/>
      <c r="F230" s="460"/>
      <c r="G230" s="460"/>
      <c r="H230" s="460"/>
      <c r="I230" s="460"/>
      <c r="J230" s="199" t="s">
        <v>592</v>
      </c>
      <c r="K230" s="198" t="s">
        <v>594</v>
      </c>
      <c r="M230" s="462">
        <v>4</v>
      </c>
      <c r="N230" s="462" t="str">
        <f>IF(M230=5,"Esperada",IF(M230=4,"Alta",IF(M230=3,"Media",IF(M230=2,"Baja",IF(M230=1,"Remota","0")))))</f>
        <v>Alta</v>
      </c>
      <c r="O230" s="462">
        <v>4</v>
      </c>
      <c r="P230" s="462" t="str">
        <f>IF(O230=5,"Significativo",IF(O230=4,"Alto",IF(O230=3,"Medio",IF(O230=2,"Bajo",IF(O230=1,"No Significativo","0")))))</f>
        <v>Alto</v>
      </c>
      <c r="Q230" s="462" t="s">
        <v>43</v>
      </c>
      <c r="R230" s="462">
        <f>O230*M230</f>
        <v>16</v>
      </c>
      <c r="S230" s="463" t="str">
        <f>IF(R230=1,"Bajo",IF(R230=2,"Bajo",IF(R230=3,"Bajo",IF(R230=4,"Bajo",IF(R230=5,"Medio",IF(R230=6,"Medio",IF(R230=8,"Medio",IF(R230=9,"Medio",IF(R230=10,"Medio",IF(R230=12,"Medio",IF(R230=15,"Alto",IF(R230=16,"Alto",IF(R230=20,"Alto",IF(R230=25,"Alto","0"))))))))))))))</f>
        <v>Alto</v>
      </c>
      <c r="U230" s="198" t="str">
        <f t="shared" si="69"/>
        <v>Revicion detallada de cada uno de los alticulo al momento de recibirlos.</v>
      </c>
      <c r="V230" s="312" t="s">
        <v>120</v>
      </c>
      <c r="W230" s="195" t="s">
        <v>134</v>
      </c>
      <c r="X230" s="462">
        <v>1</v>
      </c>
      <c r="Y230" s="462"/>
      <c r="Z230" s="462"/>
      <c r="AA230" s="462">
        <v>1</v>
      </c>
      <c r="AB230" s="462"/>
      <c r="AC230" s="462"/>
      <c r="AD230" s="462">
        <v>1</v>
      </c>
      <c r="AE230" s="462"/>
      <c r="AF230" s="462"/>
      <c r="AG230" s="462">
        <v>2</v>
      </c>
      <c r="AH230" s="462"/>
      <c r="AI230" s="462"/>
      <c r="AJ230" s="202">
        <f t="shared" si="72"/>
        <v>0.625</v>
      </c>
      <c r="AK230" s="201" t="str">
        <f t="shared" si="73"/>
        <v>Medianamente Efectivo</v>
      </c>
      <c r="AL230" s="481">
        <f>AVERAGE(AJ230:AJ231)</f>
        <v>0.75</v>
      </c>
      <c r="AM230" s="481" t="str">
        <f>IF(AND(AL230&gt;=0%,AL230&lt;40%),"0% ",IF(AND(AL230&gt;=41%,AL230&lt;60%),"20%",IF(AND(AL230&gt;=61%,AL230&lt;80%),"40%",IF(AND(AL230&gt;=81%,AL230&lt;90%),"60%", IF(AND(AL230&gt;=91%,AL230&lt;=100%),"80","0%")))))</f>
        <v>40%</v>
      </c>
      <c r="AN230" s="481">
        <v>0</v>
      </c>
      <c r="AO230" s="481" t="str">
        <f>IF(AND(AN230&gt;=0%,AN230&lt;40%),"0% ",IF(AND(AN230&gt;=41%,AN230&lt;60%),"20%",IF(AND(AN230&gt;=61%,AN230&lt;80%),"40%",IF(AND(AN230&gt;=81%,AN230&lt;90%),"60%", IF(AND(AN230&gt;=91%,AN230&lt;=100%),"80","0%")))))</f>
        <v xml:space="preserve">0% </v>
      </c>
      <c r="AQ230" s="471">
        <f>M230-(M230*AL230:AL231)</f>
        <v>1</v>
      </c>
      <c r="AR230" s="470" t="str">
        <f>IF(AQ230=5,"Esperada",IF(AQ230=4,"Alta",IF(AQ230=3,"Media",IF(AQ230=2,"Baja",IF(AQ230=1,"Remota","Remota")))))</f>
        <v>Remota</v>
      </c>
      <c r="AS230" s="471">
        <f>O230-(O230*AO230:AO231)</f>
        <v>4</v>
      </c>
      <c r="AT230" s="451" t="str">
        <f>IF(AS230=5,"Significativo",IF(AS230=4,"Alto",IF(AS230=3,"Medio",IF(AS230=2,"Bajo",IF(AS230=1,"No Significativo","No Significativo")))))</f>
        <v>Alto</v>
      </c>
      <c r="AU230" s="451" t="str">
        <f>Q230</f>
        <v>Financiera</v>
      </c>
      <c r="AV230" s="452">
        <f>AQ230*AS230</f>
        <v>4</v>
      </c>
      <c r="AW230" s="451" t="str">
        <f>IF(AV230=1,"Bajo",IF(AV230=2,"Bajo",IF(AV230=3,"Bajo",IF(AV230=4,"Bajo",IF(AV230=5,"Medio",IF(AV230=6,"Medio",IF(AV230=8,"Medio",IF(AV230=9,"Medio",IF(AV230=10,"Medio",IF(AV230=12,"Medio",IF(AV230=15,"Alto",IF(AV230=16,"Alto",IF(AV230=20,"Alto",IF(AV230=25,"Alto","Bajo"))))))))))))))</f>
        <v>Bajo</v>
      </c>
      <c r="AX230" s="453" t="str">
        <f>IF(AV230=1," Aceptar el riesgo. No determinar acciones.",IF(AV230=2," Aceptar el riesgo. No determinar acciones.",IF(AV230=3," Aceptar el riesgo. No determinar acciones.",IF(AV230=4," Aceptar el riesgo. No determinar acciones.",IF(AV230=5," Evaluar a juicio de experto la nececidad de deterrminar acciones para prevenir su ocurrencia",IF(AV230=6," Evaluar a juicio de experto la nececidad de deterrminar acciones para prevenir su ocurrencia",IF(AV230=8," Evaluar a juicio de experto la nececidad de deterrminar acciones para prevenir su ocurrencia",IF(AV230=9," Evaluar a juicio de experto la nececidad de deterrminar acciones para prevenir su ocurrencia",IF(AV230=10," Evaluar a juicio de experto la nececidad de deterrminar acciones para prevenir su ocurrencia",IF(AV230=12," Evaluar a juicio de experto la nececidad de deterrminar acciones para prevenir su ocurrencia",IF(AV230=15," Deterrminar acciones para prevenir su ocurrencia, compartirla o eliminarla.",IF(AV230=16," Deterrminar acciones para prevenir su ocurrencia, compartirla o eliminarla.",IF(AV230=20," Deterrminar acciones para prevenir su ocurrencia, compartirla o eliminarla.",IF(AV230=25," Deterrminar acciones para prevenir su ocurrencia, compartirla o eliminarla."," Aceptar el riesgo. No determinar acciones."))))))))))))))</f>
        <v xml:space="preserve"> Aceptar el riesgo. No determinar acciones.</v>
      </c>
      <c r="AZ230" s="454"/>
      <c r="BA230" s="456"/>
      <c r="BB230" s="458"/>
    </row>
    <row r="231" spans="2:54" ht="32.25" customHeight="1">
      <c r="B231" s="477"/>
      <c r="C231" s="496"/>
      <c r="D231" s="460"/>
      <c r="E231" s="483"/>
      <c r="F231" s="460"/>
      <c r="G231" s="460"/>
      <c r="H231" s="460"/>
      <c r="I231" s="460"/>
      <c r="J231" s="199" t="s">
        <v>593</v>
      </c>
      <c r="K231" s="198" t="s">
        <v>595</v>
      </c>
      <c r="M231" s="462"/>
      <c r="N231" s="462"/>
      <c r="O231" s="462"/>
      <c r="P231" s="462"/>
      <c r="Q231" s="462"/>
      <c r="R231" s="462"/>
      <c r="S231" s="463"/>
      <c r="U231" s="198" t="str">
        <f t="shared" si="69"/>
        <v>informe al proveedor y se procede a su devolucion</v>
      </c>
      <c r="V231" s="312" t="s">
        <v>120</v>
      </c>
      <c r="W231" s="195" t="s">
        <v>134</v>
      </c>
      <c r="X231" s="462">
        <v>2</v>
      </c>
      <c r="Y231" s="462"/>
      <c r="Z231" s="462"/>
      <c r="AA231" s="462">
        <v>1</v>
      </c>
      <c r="AB231" s="462"/>
      <c r="AC231" s="462"/>
      <c r="AD231" s="462">
        <v>2</v>
      </c>
      <c r="AE231" s="462"/>
      <c r="AF231" s="462"/>
      <c r="AG231" s="462">
        <v>2</v>
      </c>
      <c r="AH231" s="462"/>
      <c r="AI231" s="462"/>
      <c r="AJ231" s="202">
        <f t="shared" si="72"/>
        <v>0.875</v>
      </c>
      <c r="AK231" s="201" t="str">
        <f t="shared" si="73"/>
        <v>Efectivo</v>
      </c>
      <c r="AL231" s="481"/>
      <c r="AM231" s="481"/>
      <c r="AN231" s="481"/>
      <c r="AO231" s="481"/>
      <c r="AQ231" s="471"/>
      <c r="AR231" s="470"/>
      <c r="AS231" s="471"/>
      <c r="AT231" s="451"/>
      <c r="AU231" s="451"/>
      <c r="AV231" s="452"/>
      <c r="AW231" s="451"/>
      <c r="AX231" s="453"/>
      <c r="AZ231" s="455"/>
      <c r="BA231" s="457"/>
      <c r="BB231" s="459"/>
    </row>
    <row r="232" spans="2:54" ht="32.25" customHeight="1">
      <c r="B232" s="477"/>
      <c r="C232" s="461" t="s">
        <v>596</v>
      </c>
      <c r="D232" s="460" t="s">
        <v>119</v>
      </c>
      <c r="E232" s="483"/>
      <c r="F232" s="460"/>
      <c r="G232" s="460"/>
      <c r="H232" s="460"/>
      <c r="I232" s="460"/>
      <c r="J232" s="198" t="s">
        <v>597</v>
      </c>
      <c r="K232" s="198" t="s">
        <v>599</v>
      </c>
      <c r="M232" s="462">
        <v>3</v>
      </c>
      <c r="N232" s="462" t="str">
        <f>IF(M232=5,"Esperada",IF(M232=4,"Alta",IF(M232=3,"Media",IF(M232=2,"Baja",IF(M232=1,"Remota","0")))))</f>
        <v>Media</v>
      </c>
      <c r="O232" s="462">
        <v>3</v>
      </c>
      <c r="P232" s="462" t="str">
        <f>IF(O232=5,"Significativo",IF(O232=4,"Alto",IF(O232=3,"Medio",IF(O232=2,"Bajo",IF(O232=1,"No Significativo","0")))))</f>
        <v>Medio</v>
      </c>
      <c r="Q232" s="462" t="s">
        <v>92</v>
      </c>
      <c r="R232" s="462">
        <f>O232*M232</f>
        <v>9</v>
      </c>
      <c r="S232" s="463" t="str">
        <f>IF(R232=1,"Bajo",IF(R232=2,"Bajo",IF(R232=3,"Bajo",IF(R232=4,"Bajo",IF(R232=5,"Medio",IF(R232=6,"Medio",IF(R232=8,"Medio",IF(R232=9,"Medio",IF(R232=10,"Medio",IF(R232=12,"Medio",IF(R232=15,"Alto",IF(R232=16,"Alto",IF(R232=20,"Alto",IF(R232=25,"Alto","0"))))))))))))))</f>
        <v>Medio</v>
      </c>
      <c r="U232" s="198" t="str">
        <f t="shared" si="69"/>
        <v xml:space="preserve">Revision periodica del stock de materiales y equipos ubicados en el almacen. </v>
      </c>
      <c r="V232" s="312" t="s">
        <v>120</v>
      </c>
      <c r="W232" s="195" t="s">
        <v>134</v>
      </c>
      <c r="X232" s="462">
        <v>1</v>
      </c>
      <c r="Y232" s="462"/>
      <c r="Z232" s="462"/>
      <c r="AA232" s="462">
        <v>1</v>
      </c>
      <c r="AB232" s="462"/>
      <c r="AC232" s="462"/>
      <c r="AD232" s="462">
        <v>1</v>
      </c>
      <c r="AE232" s="462"/>
      <c r="AF232" s="462"/>
      <c r="AG232" s="462">
        <v>0</v>
      </c>
      <c r="AH232" s="462"/>
      <c r="AI232" s="462"/>
      <c r="AJ232" s="202">
        <f t="shared" si="72"/>
        <v>0.375</v>
      </c>
      <c r="AK232" s="201" t="str">
        <f t="shared" si="73"/>
        <v>No Efectivo</v>
      </c>
      <c r="AL232" s="481">
        <f>AVERAGE(AJ232:AJ233)</f>
        <v>0.625</v>
      </c>
      <c r="AM232" s="481" t="str">
        <f>IF(AND(AL232&gt;=0%,AL232&lt;40%),"0% ",IF(AND(AL232&gt;=41%,AL232&lt;60%),"20%",IF(AND(AL232&gt;=61%,AL232&lt;80%),"40%",IF(AND(AL232&gt;=81%,AL232&lt;90%),"60%", IF(AND(AL232&gt;=91%,AL232&lt;=100%),"80","0%")))))</f>
        <v>40%</v>
      </c>
      <c r="AN232" s="481">
        <v>0</v>
      </c>
      <c r="AO232" s="481" t="str">
        <f>IF(AND(AN232&gt;=0%,AN232&lt;40%),"0% ",IF(AND(AN232&gt;=41%,AN232&lt;60%),"20%",IF(AND(AN232&gt;=61%,AN232&lt;80%),"40%",IF(AND(AN232&gt;=81%,AN232&lt;90%),"60%", IF(AND(AN232&gt;=91%,AN232&lt;=100%),"80","0%")))))</f>
        <v xml:space="preserve">0% </v>
      </c>
      <c r="AQ232" s="471">
        <f>M232-(M232*AL232:AL233)</f>
        <v>1.125</v>
      </c>
      <c r="AR232" s="470" t="str">
        <f>IF(AQ232=5,"Esperada",IF(AQ232=4,"Alta",IF(AQ232=3,"Media",IF(AQ232=2,"Baja",IF(AQ232=1,"Remota","Remota")))))</f>
        <v>Remota</v>
      </c>
      <c r="AS232" s="471">
        <f>O232-(O232*AO232:AO233)</f>
        <v>3</v>
      </c>
      <c r="AT232" s="451" t="str">
        <f>IF(AS232=5,"Significativo",IF(AS232=4,"Alto",IF(AS232=3,"Medio",IF(AS232=2,"Bajo",IF(AS232=1,"No Significativo","No Significativo")))))</f>
        <v>Medio</v>
      </c>
      <c r="AU232" s="451" t="str">
        <f>Q232</f>
        <v>Operacional</v>
      </c>
      <c r="AV232" s="452">
        <f>AQ232*AS232</f>
        <v>3.375</v>
      </c>
      <c r="AW232" s="451" t="str">
        <f>IF(AV232=1,"Bajo",IF(AV232=2,"Bajo",IF(AV232=3,"Bajo",IF(AV232=4,"Bajo",IF(AV232=5,"Medio",IF(AV232=6,"Medio",IF(AV232=8,"Medio",IF(AV232=9,"Medio",IF(AV232=10,"Medio",IF(AV232=12,"Medio",IF(AV232=15,"Alto",IF(AV232=16,"Alto",IF(AV232=20,"Alto",IF(AV232=25,"Alto","Bajo"))))))))))))))</f>
        <v>Bajo</v>
      </c>
      <c r="AX232" s="453" t="str">
        <f>IF(AV232=1," Aceptar el riesgo. No determinar acciones.",IF(AV232=2," Aceptar el riesgo. No determinar acciones.",IF(AV232=3," Aceptar el riesgo. No determinar acciones.",IF(AV232=4," Aceptar el riesgo. No determinar acciones.",IF(AV232=5," Evaluar a juicio de experto la nececidad de deterrminar acciones para prevenir su ocurrencia",IF(AV232=6," Evaluar a juicio de experto la nececidad de deterrminar acciones para prevenir su ocurrencia",IF(AV232=8," Evaluar a juicio de experto la nececidad de deterrminar acciones para prevenir su ocurrencia",IF(AV232=9," Evaluar a juicio de experto la nececidad de deterrminar acciones para prevenir su ocurrencia",IF(AV232=10," Evaluar a juicio de experto la nececidad de deterrminar acciones para prevenir su ocurrencia",IF(AV232=12," Evaluar a juicio de experto la nececidad de deterrminar acciones para prevenir su ocurrencia",IF(AV232=15," Deterrminar acciones para prevenir su ocurrencia, compartirla o eliminarla.",IF(AV232=16," Deterrminar acciones para prevenir su ocurrencia, compartirla o eliminarla.",IF(AV232=20," Deterrminar acciones para prevenir su ocurrencia, compartirla o eliminarla.",IF(AV232=25," Deterrminar acciones para prevenir su ocurrencia, compartirla o eliminarla."," Aceptar el riesgo. No determinar acciones."))))))))))))))</f>
        <v xml:space="preserve"> Aceptar el riesgo. No determinar acciones.</v>
      </c>
      <c r="AZ232" s="454"/>
      <c r="BA232" s="456"/>
      <c r="BB232" s="458"/>
    </row>
    <row r="233" spans="2:54" ht="32.25" customHeight="1">
      <c r="B233" s="477"/>
      <c r="C233" s="461"/>
      <c r="D233" s="460"/>
      <c r="E233" s="483"/>
      <c r="F233" s="460"/>
      <c r="G233" s="460"/>
      <c r="H233" s="460"/>
      <c r="I233" s="460"/>
      <c r="J233" s="198" t="s">
        <v>598</v>
      </c>
      <c r="K233" s="198" t="s">
        <v>600</v>
      </c>
      <c r="M233" s="462"/>
      <c r="N233" s="462"/>
      <c r="O233" s="462"/>
      <c r="P233" s="462"/>
      <c r="Q233" s="462"/>
      <c r="R233" s="462"/>
      <c r="S233" s="463"/>
      <c r="U233" s="198" t="str">
        <f t="shared" si="69"/>
        <v>Aplicación del reglamento interno de trabajo</v>
      </c>
      <c r="V233" s="312" t="s">
        <v>120</v>
      </c>
      <c r="W233" s="195" t="s">
        <v>134</v>
      </c>
      <c r="X233" s="462">
        <v>2</v>
      </c>
      <c r="Y233" s="462"/>
      <c r="Z233" s="462"/>
      <c r="AA233" s="462">
        <v>1</v>
      </c>
      <c r="AB233" s="462"/>
      <c r="AC233" s="462"/>
      <c r="AD233" s="462">
        <v>2</v>
      </c>
      <c r="AE233" s="462"/>
      <c r="AF233" s="462"/>
      <c r="AG233" s="462">
        <v>2</v>
      </c>
      <c r="AH233" s="462"/>
      <c r="AI233" s="462"/>
      <c r="AJ233" s="202">
        <f t="shared" si="72"/>
        <v>0.875</v>
      </c>
      <c r="AK233" s="201" t="str">
        <f t="shared" si="73"/>
        <v>Efectivo</v>
      </c>
      <c r="AL233" s="481"/>
      <c r="AM233" s="481"/>
      <c r="AN233" s="481"/>
      <c r="AO233" s="481"/>
      <c r="AQ233" s="471"/>
      <c r="AR233" s="470"/>
      <c r="AS233" s="471"/>
      <c r="AT233" s="451"/>
      <c r="AU233" s="451"/>
      <c r="AV233" s="452"/>
      <c r="AW233" s="451"/>
      <c r="AX233" s="453"/>
      <c r="AZ233" s="455"/>
      <c r="BA233" s="457"/>
      <c r="BB233" s="459"/>
    </row>
    <row r="234" spans="2:54" ht="28.5" customHeight="1">
      <c r="B234" s="477"/>
      <c r="C234" s="461" t="s">
        <v>601</v>
      </c>
      <c r="D234" s="467" t="s">
        <v>119</v>
      </c>
      <c r="E234" s="483"/>
      <c r="F234" s="460"/>
      <c r="G234" s="460"/>
      <c r="H234" s="460"/>
      <c r="I234" s="460"/>
      <c r="J234" s="198" t="s">
        <v>602</v>
      </c>
      <c r="K234" s="198" t="s">
        <v>604</v>
      </c>
      <c r="M234" s="462">
        <v>3</v>
      </c>
      <c r="N234" s="462" t="str">
        <f>IF(M234=5,"Esperada",IF(M234=4,"Alta",IF(M234=3,"Media",IF(M234=2,"Baja",IF(M234=1,"Remota","0")))))</f>
        <v>Media</v>
      </c>
      <c r="O234" s="462">
        <v>3</v>
      </c>
      <c r="P234" s="462" t="str">
        <f>IF(O234=5,"Significativo",IF(O234=4,"Alto",IF(O234=3,"Medio",IF(O234=2,"Bajo",IF(O234=1,"No Significativo","0")))))</f>
        <v>Medio</v>
      </c>
      <c r="Q234" s="462" t="s">
        <v>92</v>
      </c>
      <c r="R234" s="462">
        <f>O234*M234</f>
        <v>9</v>
      </c>
      <c r="S234" s="463" t="str">
        <f>IF(R234=1,"Bajo",IF(R234=2,"Bajo",IF(R234=3,"Bajo",IF(R234=4,"Bajo",IF(R234=5,"Medio",IF(R234=6,"Medio",IF(R234=8,"Medio",IF(R234=9,"Medio",IF(R234=10,"Medio",IF(R234=12,"Medio",IF(R234=15,"Alto",IF(R234=16,"Alto",IF(R234=20,"Alto",IF(R234=25,"Alto","0"))))))))))))))</f>
        <v>Medio</v>
      </c>
      <c r="U234" s="198" t="str">
        <f t="shared" si="69"/>
        <v>Plan de formacion: Capacitaciones a los conductores en manejo defensivo.</v>
      </c>
      <c r="V234" s="312" t="s">
        <v>120</v>
      </c>
      <c r="W234" s="195" t="s">
        <v>134</v>
      </c>
      <c r="X234" s="462">
        <v>1</v>
      </c>
      <c r="Y234" s="462"/>
      <c r="Z234" s="462"/>
      <c r="AA234" s="462">
        <v>1</v>
      </c>
      <c r="AB234" s="462"/>
      <c r="AC234" s="462"/>
      <c r="AD234" s="462">
        <v>1</v>
      </c>
      <c r="AE234" s="462"/>
      <c r="AF234" s="462"/>
      <c r="AG234" s="462">
        <v>0</v>
      </c>
      <c r="AH234" s="462"/>
      <c r="AI234" s="462"/>
      <c r="AJ234" s="202">
        <f t="shared" ref="AJ234:AJ240" si="74">((X234/2)+(AA234/2)+(AD234/2)+(AG234/2))/4</f>
        <v>0.375</v>
      </c>
      <c r="AK234" s="201" t="str">
        <f t="shared" ref="AK234:AK240" si="75">IF(AND(AJ234&gt;=0%,AJ234&lt;40%),"No Efectivo",IF(AND(AJ234&gt;=41%,AJ234&lt;60%),"Poco Efectivo",IF(AND(AJ234&gt;=61%,AJ234&lt;80%),"Medianamente Efectivo",IF(AND(AJ234&gt;=81%,AJ234&lt;90%),"Efectivo", IF(AND(AJ234&gt;=91%,AJ234&lt;=100%),"Altamente Efectivo")))))</f>
        <v>No Efectivo</v>
      </c>
      <c r="AL234" s="481">
        <f>AVERAGE(AJ234:AJ235)</f>
        <v>0.625</v>
      </c>
      <c r="AM234" s="481" t="str">
        <f>IF(AND(AL234&gt;=0%,AL234&lt;40%),"0% ",IF(AND(AL234&gt;=41%,AL234&lt;60%),"20%",IF(AND(AL234&gt;=61%,AL234&lt;80%),"40%",IF(AND(AL234&gt;=81%,AL234&lt;90%),"60%", IF(AND(AL234&gt;=91%,AL234&lt;=100%),"80","0%")))))</f>
        <v>40%</v>
      </c>
      <c r="AN234" s="481">
        <v>0</v>
      </c>
      <c r="AO234" s="481" t="str">
        <f>IF(AND(AN234&gt;=0%,AN234&lt;40%),"0% ",IF(AND(AN234&gt;=41%,AN234&lt;60%),"20%",IF(AND(AN234&gt;=61%,AN234&lt;80%),"40%",IF(AND(AN234&gt;=81%,AN234&lt;90%),"60%", IF(AND(AN234&gt;=91%,AN234&lt;=100%),"80","0%")))))</f>
        <v xml:space="preserve">0% </v>
      </c>
      <c r="AQ234" s="471">
        <f>M234-(M234*AL234:AL235)</f>
        <v>1.125</v>
      </c>
      <c r="AR234" s="470" t="str">
        <f>IF(AQ234=5,"Esperada",IF(AQ234=4,"Alta",IF(AQ234=3,"Media",IF(AQ234=2,"Baja",IF(AQ234=1,"Remota","Remota")))))</f>
        <v>Remota</v>
      </c>
      <c r="AS234" s="471">
        <f>O234-(O234*AO234:AO235)</f>
        <v>3</v>
      </c>
      <c r="AT234" s="451" t="str">
        <f>IF(AS234=5,"Significativo",IF(AS234=4,"Alto",IF(AS234=3,"Medio",IF(AS234=2,"Bajo",IF(AS234=1,"No Significativo","No Significativo")))))</f>
        <v>Medio</v>
      </c>
      <c r="AU234" s="451" t="str">
        <f>Q234</f>
        <v>Operacional</v>
      </c>
      <c r="AV234" s="452">
        <f>AQ234*AS234</f>
        <v>3.375</v>
      </c>
      <c r="AW234" s="451" t="str">
        <f>IF(AV234=1,"Bajo",IF(AV234=2,"Bajo",IF(AV234=3,"Bajo",IF(AV234=4,"Bajo",IF(AV234=5,"Medio",IF(AV234=6,"Medio",IF(AV234=8,"Medio",IF(AV234=9,"Medio",IF(AV234=10,"Medio",IF(AV234=12,"Medio",IF(AV234=15,"Alto",IF(AV234=16,"Alto",IF(AV234=20,"Alto",IF(AV234=25,"Alto","Bajo"))))))))))))))</f>
        <v>Bajo</v>
      </c>
      <c r="AX234" s="453" t="str">
        <f>IF(AV234=1," Aceptar el riesgo. No determinar acciones.",IF(AV234=2," Aceptar el riesgo. No determinar acciones.",IF(AV234=3," Aceptar el riesgo. No determinar acciones.",IF(AV234=4," Aceptar el riesgo. No determinar acciones.",IF(AV234=5," Evaluar a juicio de experto la nececidad de deterrminar acciones para prevenir su ocurrencia",IF(AV234=6," Evaluar a juicio de experto la nececidad de deterrminar acciones para prevenir su ocurrencia",IF(AV234=8," Evaluar a juicio de experto la nececidad de deterrminar acciones para prevenir su ocurrencia",IF(AV234=9," Evaluar a juicio de experto la nececidad de deterrminar acciones para prevenir su ocurrencia",IF(AV234=10," Evaluar a juicio de experto la nececidad de deterrminar acciones para prevenir su ocurrencia",IF(AV234=12," Evaluar a juicio de experto la nececidad de deterrminar acciones para prevenir su ocurrencia",IF(AV234=15," Deterrminar acciones para prevenir su ocurrencia, compartirla o eliminarla.",IF(AV234=16," Deterrminar acciones para prevenir su ocurrencia, compartirla o eliminarla.",IF(AV234=20," Deterrminar acciones para prevenir su ocurrencia, compartirla o eliminarla.",IF(AV234=25," Deterrminar acciones para prevenir su ocurrencia, compartirla o eliminarla."," Aceptar el riesgo. No determinar acciones."))))))))))))))</f>
        <v xml:space="preserve"> Aceptar el riesgo. No determinar acciones.</v>
      </c>
      <c r="AZ234" s="454"/>
      <c r="BA234" s="456"/>
      <c r="BB234" s="458"/>
    </row>
    <row r="235" spans="2:54" ht="28.5" customHeight="1">
      <c r="B235" s="477"/>
      <c r="C235" s="461"/>
      <c r="D235" s="468"/>
      <c r="E235" s="483"/>
      <c r="F235" s="460"/>
      <c r="G235" s="460"/>
      <c r="H235" s="460"/>
      <c r="I235" s="460"/>
      <c r="J235" s="198" t="s">
        <v>603</v>
      </c>
      <c r="K235" s="198" t="s">
        <v>605</v>
      </c>
      <c r="M235" s="462"/>
      <c r="N235" s="462"/>
      <c r="O235" s="462"/>
      <c r="P235" s="462"/>
      <c r="Q235" s="462"/>
      <c r="R235" s="462"/>
      <c r="S235" s="463"/>
      <c r="U235" s="198" t="str">
        <f t="shared" si="69"/>
        <v>Entrega de vehiculos en las condiciones y terminos adecuados para su operación</v>
      </c>
      <c r="V235" s="312" t="s">
        <v>120</v>
      </c>
      <c r="W235" s="195" t="s">
        <v>134</v>
      </c>
      <c r="X235" s="462">
        <v>2</v>
      </c>
      <c r="Y235" s="462"/>
      <c r="Z235" s="462"/>
      <c r="AA235" s="462">
        <v>1</v>
      </c>
      <c r="AB235" s="462"/>
      <c r="AC235" s="462"/>
      <c r="AD235" s="462">
        <v>2</v>
      </c>
      <c r="AE235" s="462"/>
      <c r="AF235" s="462"/>
      <c r="AG235" s="462">
        <v>2</v>
      </c>
      <c r="AH235" s="462"/>
      <c r="AI235" s="462"/>
      <c r="AJ235" s="202">
        <f t="shared" si="74"/>
        <v>0.875</v>
      </c>
      <c r="AK235" s="201" t="str">
        <f t="shared" si="75"/>
        <v>Efectivo</v>
      </c>
      <c r="AL235" s="481"/>
      <c r="AM235" s="481"/>
      <c r="AN235" s="481"/>
      <c r="AO235" s="481"/>
      <c r="AQ235" s="471"/>
      <c r="AR235" s="470"/>
      <c r="AS235" s="471"/>
      <c r="AT235" s="451"/>
      <c r="AU235" s="451"/>
      <c r="AV235" s="452"/>
      <c r="AW235" s="451"/>
      <c r="AX235" s="453"/>
      <c r="AZ235" s="455"/>
      <c r="BA235" s="457"/>
      <c r="BB235" s="459"/>
    </row>
    <row r="236" spans="2:54" ht="33.75" customHeight="1">
      <c r="B236" s="477"/>
      <c r="C236" s="461" t="s">
        <v>606</v>
      </c>
      <c r="D236" s="460" t="s">
        <v>119</v>
      </c>
      <c r="E236" s="483"/>
      <c r="F236" s="460"/>
      <c r="G236" s="460"/>
      <c r="H236" s="460"/>
      <c r="I236" s="460"/>
      <c r="J236" s="203" t="s">
        <v>1071</v>
      </c>
      <c r="K236" s="495" t="s">
        <v>1073</v>
      </c>
      <c r="M236" s="462">
        <v>3</v>
      </c>
      <c r="N236" s="462" t="str">
        <f>IF(M236=5,"Esperada",IF(M236=4,"Alta",IF(M236=3,"Media",IF(M236=2,"Baja",IF(M236=1,"Remota","0")))))</f>
        <v>Media</v>
      </c>
      <c r="O236" s="462">
        <v>4</v>
      </c>
      <c r="P236" s="462" t="str">
        <f>IF(O236=5,"Significativo",IF(O236=4,"Alto",IF(O236=3,"Medio",IF(O236=2,"Bajo",IF(O236=1,"No Significativo","0")))))</f>
        <v>Alto</v>
      </c>
      <c r="Q236" s="462" t="s">
        <v>92</v>
      </c>
      <c r="R236" s="462">
        <f>O236*M236</f>
        <v>12</v>
      </c>
      <c r="S236" s="463" t="str">
        <f>IF(R236=1,"Bajo",IF(R236=2,"Bajo",IF(R236=3,"Bajo",IF(R236=4,"Bajo",IF(R236=5,"Medio",IF(R236=6,"Medio",IF(R236=8,"Medio",IF(R236=9,"Medio",IF(R236=10,"Medio",IF(R236=12,"Medio",IF(R236=15,"Alto",IF(R236=16,"Alto",IF(R236=20,"Alto",IF(R236=25,"Alto","0"))))))))))))))</f>
        <v>Medio</v>
      </c>
      <c r="U236" s="495" t="str">
        <f>+K236</f>
        <v>Capacitaciones y reinducción a los conductores en manejo defensivo y normas de transito</v>
      </c>
      <c r="V236" s="446" t="s">
        <v>120</v>
      </c>
      <c r="W236" s="195" t="s">
        <v>136</v>
      </c>
      <c r="X236" s="462">
        <v>2</v>
      </c>
      <c r="Y236" s="462"/>
      <c r="Z236" s="462"/>
      <c r="AA236" s="462">
        <v>1</v>
      </c>
      <c r="AB236" s="462"/>
      <c r="AC236" s="462"/>
      <c r="AD236" s="462">
        <v>2</v>
      </c>
      <c r="AE236" s="462"/>
      <c r="AF236" s="462"/>
      <c r="AG236" s="462">
        <v>2</v>
      </c>
      <c r="AH236" s="462"/>
      <c r="AI236" s="462"/>
      <c r="AJ236" s="202">
        <f t="shared" si="74"/>
        <v>0.875</v>
      </c>
      <c r="AK236" s="201" t="str">
        <f t="shared" si="75"/>
        <v>Efectivo</v>
      </c>
      <c r="AL236" s="481">
        <f>AVERAGE(AJ236:AJ237)</f>
        <v>0.875</v>
      </c>
      <c r="AM236" s="481" t="str">
        <f>IF(AND(AL236&gt;=0%,AL236&lt;40%),"0% ",IF(AND(AL236&gt;=41%,AL236&lt;60%),"20%",IF(AND(AL236&gt;=61%,AL236&lt;80%),"40%",IF(AND(AL236&gt;=81%,AL236&lt;90%),"60%", IF(AND(AL236&gt;=91%,AL236&lt;=100%),"80","0%")))))</f>
        <v>60%</v>
      </c>
      <c r="AN236" s="481">
        <v>0.88</v>
      </c>
      <c r="AO236" s="481" t="str">
        <f>IF(AND(AN236&gt;=0%,AN236&lt;40%),"0% ",IF(AND(AN236&gt;=41%,AN236&lt;60%),"20%",IF(AND(AN236&gt;=61%,AN236&lt;80%),"40%",IF(AND(AN236&gt;=81%,AN236&lt;90%),"60%", IF(AND(AN236&gt;=91%,AN236&lt;=100%),"80","0%")))))</f>
        <v>60%</v>
      </c>
      <c r="AQ236" s="471">
        <f>M236-(M236*AL236:AL237)</f>
        <v>0.375</v>
      </c>
      <c r="AR236" s="470" t="str">
        <f>IF(AQ236=5,"Esperada",IF(AQ236=4,"Alta",IF(AQ236=3,"Media",IF(AQ236=2,"Baja",IF(AQ236=1,"Remota","Remota")))))</f>
        <v>Remota</v>
      </c>
      <c r="AS236" s="471">
        <f>O236-(O236*AO236:AO237)</f>
        <v>1.6</v>
      </c>
      <c r="AT236" s="451" t="str">
        <f>IF(AS236=5,"Significativo",IF(AS236=4,"Alto",IF(AS236=3,"Medio",IF(AS236=2,"Bajo",IF(AS236=1,"No Significativo","No Significativo")))))</f>
        <v>No Significativo</v>
      </c>
      <c r="AU236" s="451" t="str">
        <f>Q236</f>
        <v>Operacional</v>
      </c>
      <c r="AV236" s="452">
        <f>AQ236*AS236</f>
        <v>0.60000000000000009</v>
      </c>
      <c r="AW236" s="451" t="str">
        <f>IF(AV236=1,"Bajo",IF(AV236=2,"Bajo",IF(AV236=3,"Bajo",IF(AV236=4,"Bajo",IF(AV236=5,"Medio",IF(AV236=6,"Medio",IF(AV236=8,"Medio",IF(AV236=9,"Medio",IF(AV236=10,"Medio",IF(AV236=12,"Medio",IF(AV236=15,"Alto",IF(AV236=16,"Alto",IF(AV236=20,"Alto",IF(AV236=25,"Alto","Bajo"))))))))))))))</f>
        <v>Bajo</v>
      </c>
      <c r="AX236" s="453" t="str">
        <f>IF(AV236=1," Aceptar el riesgo. No determinar acciones.",IF(AV236=2," Aceptar el riesgo. No determinar acciones.",IF(AV236=3," Aceptar el riesgo. No determinar acciones.",IF(AV236=4," Aceptar el riesgo. No determinar acciones.",IF(AV236=5," Evaluar a juicio de experto la nececidad de deterrminar acciones para prevenir su ocurrencia",IF(AV236=6," Evaluar a juicio de experto la nececidad de deterrminar acciones para prevenir su ocurrencia",IF(AV236=8," Evaluar a juicio de experto la nececidad de deterrminar acciones para prevenir su ocurrencia",IF(AV236=9," Evaluar a juicio de experto la nececidad de deterrminar acciones para prevenir su ocurrencia",IF(AV236=10," Evaluar a juicio de experto la nececidad de deterrminar acciones para prevenir su ocurrencia",IF(AV236=12," Evaluar a juicio de experto la nececidad de deterrminar acciones para prevenir su ocurrencia",IF(AV236=15," Deterrminar acciones para prevenir su ocurrencia, compartirla o eliminarla.",IF(AV236=16," Deterrminar acciones para prevenir su ocurrencia, compartirla o eliminarla.",IF(AV236=20," Deterrminar acciones para prevenir su ocurrencia, compartirla o eliminarla.",IF(AV236=25," Deterrminar acciones para prevenir su ocurrencia, compartirla o eliminarla."," Aceptar el riesgo. No determinar acciones."))))))))))))))</f>
        <v xml:space="preserve"> Aceptar el riesgo. No determinar acciones.</v>
      </c>
      <c r="AZ236" s="454"/>
      <c r="BA236" s="456"/>
      <c r="BB236" s="458"/>
    </row>
    <row r="237" spans="2:54" ht="33.75" customHeight="1">
      <c r="B237" s="477"/>
      <c r="C237" s="461"/>
      <c r="D237" s="460"/>
      <c r="E237" s="483"/>
      <c r="F237" s="460"/>
      <c r="G237" s="460"/>
      <c r="H237" s="460"/>
      <c r="I237" s="460"/>
      <c r="J237" s="108" t="s">
        <v>1072</v>
      </c>
      <c r="K237" s="496"/>
      <c r="M237" s="462"/>
      <c r="N237" s="462"/>
      <c r="O237" s="462"/>
      <c r="P237" s="462"/>
      <c r="Q237" s="462"/>
      <c r="R237" s="462"/>
      <c r="S237" s="463"/>
      <c r="U237" s="496"/>
      <c r="V237" s="447"/>
      <c r="W237" s="195" t="s">
        <v>121</v>
      </c>
      <c r="X237" s="462">
        <v>2</v>
      </c>
      <c r="Y237" s="462"/>
      <c r="Z237" s="462"/>
      <c r="AA237" s="462">
        <v>1</v>
      </c>
      <c r="AB237" s="462"/>
      <c r="AC237" s="462"/>
      <c r="AD237" s="462">
        <v>2</v>
      </c>
      <c r="AE237" s="462"/>
      <c r="AF237" s="462"/>
      <c r="AG237" s="462">
        <v>2</v>
      </c>
      <c r="AH237" s="462"/>
      <c r="AI237" s="462"/>
      <c r="AJ237" s="202">
        <f t="shared" si="74"/>
        <v>0.875</v>
      </c>
      <c r="AK237" s="201" t="str">
        <f t="shared" si="75"/>
        <v>Efectivo</v>
      </c>
      <c r="AL237" s="481"/>
      <c r="AM237" s="481"/>
      <c r="AN237" s="481"/>
      <c r="AO237" s="481"/>
      <c r="AQ237" s="471"/>
      <c r="AR237" s="470"/>
      <c r="AS237" s="471"/>
      <c r="AT237" s="451"/>
      <c r="AU237" s="451"/>
      <c r="AV237" s="452"/>
      <c r="AW237" s="451"/>
      <c r="AX237" s="453"/>
      <c r="AZ237" s="455"/>
      <c r="BA237" s="457"/>
      <c r="BB237" s="459"/>
    </row>
    <row r="238" spans="2:54" ht="28.5" customHeight="1">
      <c r="B238" s="477"/>
      <c r="C238" s="482" t="s">
        <v>607</v>
      </c>
      <c r="D238" s="460"/>
      <c r="E238" s="483"/>
      <c r="F238" s="460"/>
      <c r="G238" s="460" t="s">
        <v>119</v>
      </c>
      <c r="H238" s="460"/>
      <c r="I238" s="460"/>
      <c r="J238" s="198" t="s">
        <v>609</v>
      </c>
      <c r="K238" s="198" t="s">
        <v>612</v>
      </c>
      <c r="M238" s="462">
        <v>3</v>
      </c>
      <c r="N238" s="462" t="str">
        <f>IF(M238=5,"Esperada",IF(M238=4,"Alta",IF(M238=3,"Media",IF(M238=2,"Baja",IF(M238=1,"Remota","0")))))</f>
        <v>Media</v>
      </c>
      <c r="O238" s="462">
        <v>4</v>
      </c>
      <c r="P238" s="462" t="str">
        <f>IF(O238=5,"Significativo",IF(O238=4,"Alto",IF(O238=3,"Medio",IF(O238=2,"Bajo",IF(O238=1,"No Significativo","0")))))</f>
        <v>Alto</v>
      </c>
      <c r="Q238" s="462" t="s">
        <v>92</v>
      </c>
      <c r="R238" s="462">
        <f>O238*M238</f>
        <v>12</v>
      </c>
      <c r="S238" s="463" t="str">
        <f>IF(R238=1,"Bajo",IF(R238=2,"Bajo",IF(R238=3,"Bajo",IF(R238=4,"Bajo",IF(R238=5,"Medio",IF(R238=6,"Medio",IF(R238=8,"Medio",IF(R238=9,"Medio",IF(R238=10,"Medio",IF(R238=12,"Medio",IF(R238=15,"Alto",IF(R238=16,"Alto",IF(R238=20,"Alto",IF(R238=25,"Alto","0"))))))))))))))</f>
        <v>Medio</v>
      </c>
      <c r="U238" s="198" t="str">
        <f>+K238</f>
        <v>Aplicación del procedimiento de selección de proveedores y/o contratsita</v>
      </c>
      <c r="V238" s="312" t="s">
        <v>120</v>
      </c>
      <c r="W238" s="195" t="s">
        <v>134</v>
      </c>
      <c r="X238" s="462">
        <v>2</v>
      </c>
      <c r="Y238" s="462"/>
      <c r="Z238" s="462"/>
      <c r="AA238" s="462">
        <v>1</v>
      </c>
      <c r="AB238" s="462"/>
      <c r="AC238" s="462"/>
      <c r="AD238" s="462">
        <v>2</v>
      </c>
      <c r="AE238" s="462"/>
      <c r="AF238" s="462"/>
      <c r="AG238" s="462">
        <v>2</v>
      </c>
      <c r="AH238" s="462"/>
      <c r="AI238" s="462"/>
      <c r="AJ238" s="202">
        <f t="shared" si="74"/>
        <v>0.875</v>
      </c>
      <c r="AK238" s="201" t="str">
        <f t="shared" si="75"/>
        <v>Efectivo</v>
      </c>
      <c r="AL238" s="481">
        <f>AVERAGE(AJ238:AJ240)</f>
        <v>0.875</v>
      </c>
      <c r="AM238" s="481" t="str">
        <f>IF(AND(AL238&gt;=0%,AL238&lt;40%),"0% ",IF(AND(AL238&gt;=41%,AL238&lt;60%),"20%",IF(AND(AL238&gt;=61%,AL238&lt;80%),"40%",IF(AND(AL238&gt;=81%,AL238&lt;90%),"60%", IF(AND(AL238&gt;=91%,AL238&lt;=100%),"80","0%")))))</f>
        <v>60%</v>
      </c>
      <c r="AN238" s="481">
        <v>0</v>
      </c>
      <c r="AO238" s="481" t="str">
        <f>IF(AND(AN238&gt;=0%,AN238&lt;40%),"0% ",IF(AND(AN238&gt;=41%,AN238&lt;60%),"20%",IF(AND(AN238&gt;=61%,AN238&lt;80%),"40%",IF(AND(AN238&gt;=81%,AN238&lt;90%),"60%", IF(AND(AN238&gt;=91%,AN238&lt;=100%),"80","0%")))))</f>
        <v xml:space="preserve">0% </v>
      </c>
      <c r="AQ238" s="471">
        <f>M238-(M238*AL238)</f>
        <v>0.375</v>
      </c>
      <c r="AR238" s="470" t="str">
        <f>IF(AQ238=5,"Esperada",IF(AQ238=4,"Alta",IF(AQ238=3,"Media",IF(AQ238=2,"Baja",IF(AQ238=1,"Remota","Remota")))))</f>
        <v>Remota</v>
      </c>
      <c r="AS238" s="471">
        <f>O238-(O238*AO238)</f>
        <v>4</v>
      </c>
      <c r="AT238" s="451" t="str">
        <f>IF(AS238=5,"Significativo",IF(AS238=4,"Alto",IF(AS238=3,"Medio",IF(AS238=2,"Bajo",IF(AS238=1,"No Significativo","No Significativo")))))</f>
        <v>Alto</v>
      </c>
      <c r="AU238" s="451" t="str">
        <f>Q238</f>
        <v>Operacional</v>
      </c>
      <c r="AV238" s="452">
        <f>AQ238*AS238</f>
        <v>1.5</v>
      </c>
      <c r="AW238" s="451" t="str">
        <f>IF(AV238=1,"Bajo",IF(AV238=2,"Bajo",IF(AV238=3,"Bajo",IF(AV238=4,"Bajo",IF(AV238=5,"Medio",IF(AV238=6,"Medio",IF(AV238=8,"Medio",IF(AV238=9,"Medio",IF(AV238=10,"Medio",IF(AV238=12,"Medio",IF(AV238=15,"Alto",IF(AV238=16,"Alto",IF(AV238=20,"Alto",IF(AV238=25,"Alto","Bajo"))))))))))))))</f>
        <v>Bajo</v>
      </c>
      <c r="AX238" s="489" t="str">
        <f>IF(AV238=1," Aceptar el riesgo. No determinar acciones.",IF(AV238=2," Aceptar el riesgo. No determinar acciones.",IF(AV238=3," Aceptar el riesgo. No determinar acciones.",IF(AV238=4," Aceptar el riesgo. No determinar acciones.",IF(AV238=5," Evaluar a juicio de experto la nececidad de deterrminar acciones para prevenir su ocurrencia",IF(AV238=6," Evaluar a juicio de experto la nececidad de deterrminar acciones para prevenir su ocurrencia",IF(AV238=8," Evaluar a juicio de experto la nececidad de deterrminar acciones para prevenir su ocurrencia",IF(AV238=9," Evaluar a juicio de experto la nececidad de deterrminar acciones para prevenir su ocurrencia",IF(AV238=10," Evaluar a juicio de experto la nececidad de deterrminar acciones para prevenir su ocurrencia",IF(AV238=12," Evaluar a juicio de experto la nececidad de deterrminar acciones para prevenir su ocurrencia",IF(AV238=15," Deterrminar acciones para prevenir su ocurrencia, compartirla o eliminarla.",IF(AV238=16," Deterrminar acciones para prevenir su ocurrencia, compartirla o eliminarla.",IF(AV238=20," Deterrminar acciones para prevenir su ocurrencia, compartirla o eliminarla.",IF(AV238=25," Deterrminar acciones para prevenir su ocurrencia, compartirla o eliminarla."," Aceptar el riesgo. No determinar acciones."))))))))))))))</f>
        <v xml:space="preserve"> Aceptar el riesgo. No determinar acciones.</v>
      </c>
      <c r="AZ238" s="454"/>
      <c r="BA238" s="458"/>
      <c r="BB238" s="493"/>
    </row>
    <row r="239" spans="2:54" ht="28.5" customHeight="1">
      <c r="B239" s="477"/>
      <c r="C239" s="482"/>
      <c r="D239" s="460"/>
      <c r="E239" s="483"/>
      <c r="F239" s="460"/>
      <c r="G239" s="460"/>
      <c r="H239" s="460"/>
      <c r="I239" s="460"/>
      <c r="J239" s="198" t="s">
        <v>608</v>
      </c>
      <c r="K239" s="198" t="s">
        <v>611</v>
      </c>
      <c r="M239" s="462"/>
      <c r="N239" s="462"/>
      <c r="O239" s="462"/>
      <c r="P239" s="462"/>
      <c r="Q239" s="462"/>
      <c r="R239" s="462"/>
      <c r="S239" s="463"/>
      <c r="U239" s="198" t="str">
        <f>+K239</f>
        <v>Aplicación de la evaluacion y seguimiento al desempeño al proveedor y/o contratista</v>
      </c>
      <c r="V239" s="312" t="s">
        <v>120</v>
      </c>
      <c r="W239" s="195" t="s">
        <v>134</v>
      </c>
      <c r="X239" s="462">
        <v>2</v>
      </c>
      <c r="Y239" s="462"/>
      <c r="Z239" s="462"/>
      <c r="AA239" s="462">
        <v>1</v>
      </c>
      <c r="AB239" s="462"/>
      <c r="AC239" s="462"/>
      <c r="AD239" s="462">
        <v>2</v>
      </c>
      <c r="AE239" s="462"/>
      <c r="AF239" s="462"/>
      <c r="AG239" s="462">
        <v>2</v>
      </c>
      <c r="AH239" s="462"/>
      <c r="AI239" s="462"/>
      <c r="AJ239" s="202">
        <f t="shared" si="74"/>
        <v>0.875</v>
      </c>
      <c r="AK239" s="201" t="str">
        <f t="shared" si="75"/>
        <v>Efectivo</v>
      </c>
      <c r="AL239" s="481"/>
      <c r="AM239" s="481"/>
      <c r="AN239" s="481"/>
      <c r="AO239" s="481"/>
      <c r="AQ239" s="471"/>
      <c r="AR239" s="470"/>
      <c r="AS239" s="471"/>
      <c r="AT239" s="451"/>
      <c r="AU239" s="451"/>
      <c r="AV239" s="452"/>
      <c r="AW239" s="451"/>
      <c r="AX239" s="490"/>
      <c r="AZ239" s="464"/>
      <c r="BA239" s="492"/>
      <c r="BB239" s="492"/>
    </row>
    <row r="240" spans="2:54" ht="28.5" customHeight="1">
      <c r="B240" s="477"/>
      <c r="C240" s="482"/>
      <c r="D240" s="460"/>
      <c r="E240" s="483"/>
      <c r="F240" s="460"/>
      <c r="G240" s="460"/>
      <c r="H240" s="460"/>
      <c r="I240" s="460"/>
      <c r="J240" s="198" t="s">
        <v>610</v>
      </c>
      <c r="K240" s="198" t="s">
        <v>611</v>
      </c>
      <c r="M240" s="462"/>
      <c r="N240" s="462"/>
      <c r="O240" s="462"/>
      <c r="P240" s="462"/>
      <c r="Q240" s="462"/>
      <c r="R240" s="462"/>
      <c r="S240" s="463"/>
      <c r="U240" s="198" t="str">
        <f>+K240</f>
        <v>Aplicación de la evaluacion y seguimiento al desempeño al proveedor y/o contratista</v>
      </c>
      <c r="V240" s="312" t="s">
        <v>120</v>
      </c>
      <c r="W240" s="195" t="s">
        <v>134</v>
      </c>
      <c r="X240" s="462">
        <v>2</v>
      </c>
      <c r="Y240" s="462"/>
      <c r="Z240" s="462"/>
      <c r="AA240" s="462">
        <v>1</v>
      </c>
      <c r="AB240" s="462"/>
      <c r="AC240" s="462"/>
      <c r="AD240" s="462">
        <v>2</v>
      </c>
      <c r="AE240" s="462"/>
      <c r="AF240" s="462"/>
      <c r="AG240" s="462">
        <v>2</v>
      </c>
      <c r="AH240" s="462"/>
      <c r="AI240" s="462"/>
      <c r="AJ240" s="202">
        <f t="shared" si="74"/>
        <v>0.875</v>
      </c>
      <c r="AK240" s="201" t="str">
        <f t="shared" si="75"/>
        <v>Efectivo</v>
      </c>
      <c r="AL240" s="481"/>
      <c r="AM240" s="481"/>
      <c r="AN240" s="481"/>
      <c r="AO240" s="481"/>
      <c r="AQ240" s="471"/>
      <c r="AR240" s="470"/>
      <c r="AS240" s="471"/>
      <c r="AT240" s="451"/>
      <c r="AU240" s="451"/>
      <c r="AV240" s="452"/>
      <c r="AW240" s="451"/>
      <c r="AX240" s="491"/>
      <c r="AZ240" s="455"/>
      <c r="BA240" s="459"/>
      <c r="BB240" s="459"/>
    </row>
    <row r="241" spans="2:54" ht="36.75" customHeight="1">
      <c r="B241" s="477"/>
      <c r="C241" s="482" t="s">
        <v>613</v>
      </c>
      <c r="D241" s="460"/>
      <c r="E241" s="483"/>
      <c r="F241" s="460"/>
      <c r="G241" s="460" t="s">
        <v>119</v>
      </c>
      <c r="H241" s="460"/>
      <c r="I241" s="460"/>
      <c r="J241" s="198" t="s">
        <v>615</v>
      </c>
      <c r="K241" s="198" t="s">
        <v>612</v>
      </c>
      <c r="M241" s="462">
        <v>3</v>
      </c>
      <c r="N241" s="462" t="str">
        <f>IF(M241=5,"Esperada",IF(M241=4,"Alta",IF(M241=3,"Media",IF(M241=2,"Baja",IF(M241=1,"Remota","0")))))</f>
        <v>Media</v>
      </c>
      <c r="O241" s="462">
        <v>4</v>
      </c>
      <c r="P241" s="462" t="str">
        <f>IF(O241=5,"Significativo",IF(O241=4,"Alto",IF(O241=3,"Medio",IF(O241=2,"Bajo",IF(O241=1,"No Significativo","0")))))</f>
        <v>Alto</v>
      </c>
      <c r="Q241" s="462" t="s">
        <v>92</v>
      </c>
      <c r="R241" s="462">
        <f>O241*M241</f>
        <v>12</v>
      </c>
      <c r="S241" s="463" t="str">
        <f>IF(R241=1,"Bajo",IF(R241=2,"Bajo",IF(R241=3,"Bajo",IF(R241=4,"Bajo",IF(R241=5,"Medio",IF(R241=6,"Medio",IF(R241=8,"Medio",IF(R241=9,"Medio",IF(R241=10,"Medio",IF(R241=12,"Medio",IF(R241=15,"Alto",IF(R241=16,"Alto",IF(R241=20,"Alto",IF(R241=25,"Alto","0"))))))))))))))</f>
        <v>Medio</v>
      </c>
      <c r="U241" s="198" t="str">
        <f t="shared" ref="U241:U270" si="76">+K241</f>
        <v>Aplicación del procedimiento de selección de proveedores y/o contratsita</v>
      </c>
      <c r="V241" s="312" t="s">
        <v>120</v>
      </c>
      <c r="W241" s="195" t="s">
        <v>134</v>
      </c>
      <c r="X241" s="462">
        <v>2</v>
      </c>
      <c r="Y241" s="462"/>
      <c r="Z241" s="462"/>
      <c r="AA241" s="462">
        <v>1</v>
      </c>
      <c r="AB241" s="462"/>
      <c r="AC241" s="462"/>
      <c r="AD241" s="462">
        <v>2</v>
      </c>
      <c r="AE241" s="462"/>
      <c r="AF241" s="462"/>
      <c r="AG241" s="462">
        <v>2</v>
      </c>
      <c r="AH241" s="462"/>
      <c r="AI241" s="462"/>
      <c r="AJ241" s="202">
        <f t="shared" ref="AJ241:AJ250" si="77">((X241/2)+(AA241/2)+(AD241/2)+(AG241/2))/4</f>
        <v>0.875</v>
      </c>
      <c r="AK241" s="201" t="str">
        <f t="shared" ref="AK241:AK250" si="78">IF(AND(AJ241&gt;=0%,AJ241&lt;40%),"No Efectivo",IF(AND(AJ241&gt;=41%,AJ241&lt;60%),"Poco Efectivo",IF(AND(AJ241&gt;=61%,AJ241&lt;80%),"Medianamente Efectivo",IF(AND(AJ241&gt;=81%,AJ241&lt;90%),"Efectivo", IF(AND(AJ241&gt;=91%,AJ241&lt;=100%),"Altamente Efectivo")))))</f>
        <v>Efectivo</v>
      </c>
      <c r="AL241" s="481">
        <f>AVERAGE(AJ241:AJ242)</f>
        <v>0.875</v>
      </c>
      <c r="AM241" s="481" t="str">
        <f>IF(AND(AL241&gt;=0%,AL241&lt;40%),"0% ",IF(AND(AL241&gt;=41%,AL241&lt;60%),"20%",IF(AND(AL241&gt;=61%,AL241&lt;80%),"40%",IF(AND(AL241&gt;=81%,AL241&lt;90%),"60%", IF(AND(AL241&gt;=91%,AL241&lt;=100%),"80","0%")))))</f>
        <v>60%</v>
      </c>
      <c r="AN241" s="481">
        <v>0</v>
      </c>
      <c r="AO241" s="481" t="str">
        <f>IF(AND(AN241&gt;=0%,AN241&lt;40%),"0% ",IF(AND(AN241&gt;=41%,AN241&lt;60%),"20%",IF(AND(AN241&gt;=61%,AN241&lt;80%),"40%",IF(AND(AN241&gt;=81%,AN241&lt;90%),"60%", IF(AND(AN241&gt;=91%,AN241&lt;=100%),"80","0%")))))</f>
        <v xml:space="preserve">0% </v>
      </c>
      <c r="AQ241" s="471">
        <f>M241-(M241*AL241:AL242)</f>
        <v>0.375</v>
      </c>
      <c r="AR241" s="470" t="str">
        <f>IF(AQ241=5,"Esperada",IF(AQ241=4,"Alta",IF(AQ241=3,"Media",IF(AQ241=2,"Baja",IF(AQ241=1,"Remota","Remota")))))</f>
        <v>Remota</v>
      </c>
      <c r="AS241" s="471">
        <f>O241-(O241*AO241:AO242)</f>
        <v>4</v>
      </c>
      <c r="AT241" s="451" t="str">
        <f>IF(AS241=5,"Significativo",IF(AS241=4,"Alto",IF(AS241=3,"Medio",IF(AS241=2,"Bajo",IF(AS241=1,"No Significativo","No Significativo")))))</f>
        <v>Alto</v>
      </c>
      <c r="AU241" s="451" t="str">
        <f>Q241</f>
        <v>Operacional</v>
      </c>
      <c r="AV241" s="452">
        <f>AQ241*AS241</f>
        <v>1.5</v>
      </c>
      <c r="AW241" s="451" t="str">
        <f>IF(AV241=1,"Bajo",IF(AV241=2,"Bajo",IF(AV241=3,"Bajo",IF(AV241=4,"Bajo",IF(AV241=5,"Medio",IF(AV241=6,"Medio",IF(AV241=8,"Medio",IF(AV241=9,"Medio",IF(AV241=10,"Medio",IF(AV241=12,"Medio",IF(AV241=15,"Alto",IF(AV241=16,"Alto",IF(AV241=20,"Alto",IF(AV241=25,"Alto","Bajo"))))))))))))))</f>
        <v>Bajo</v>
      </c>
      <c r="AX241" s="453" t="str">
        <f>IF(AV241=1," Aceptar el riesgo. No determinar acciones.",IF(AV241=2," Aceptar el riesgo. No determinar acciones.",IF(AV241=3," Aceptar el riesgo. No determinar acciones.",IF(AV241=4," Aceptar el riesgo. No determinar acciones.",IF(AV241=5," Evaluar a juicio de experto la nececidad de deterrminar acciones para prevenir su ocurrencia",IF(AV241=6," Evaluar a juicio de experto la nececidad de deterrminar acciones para prevenir su ocurrencia",IF(AV241=8," Evaluar a juicio de experto la nececidad de deterrminar acciones para prevenir su ocurrencia",IF(AV241=9," Evaluar a juicio de experto la nececidad de deterrminar acciones para prevenir su ocurrencia",IF(AV241=10," Evaluar a juicio de experto la nececidad de deterrminar acciones para prevenir su ocurrencia",IF(AV241=12," Evaluar a juicio de experto la nececidad de deterrminar acciones para prevenir su ocurrencia",IF(AV241=15," Deterrminar acciones para prevenir su ocurrencia, compartirla o eliminarla.",IF(AV241=16," Deterrminar acciones para prevenir su ocurrencia, compartirla o eliminarla.",IF(AV241=20," Deterrminar acciones para prevenir su ocurrencia, compartirla o eliminarla.",IF(AV241=25," Deterrminar acciones para prevenir su ocurrencia, compartirla o eliminarla."," Aceptar el riesgo. No determinar acciones."))))))))))))))</f>
        <v xml:space="preserve"> Aceptar el riesgo. No determinar acciones.</v>
      </c>
      <c r="AZ241" s="454"/>
      <c r="BA241" s="456"/>
      <c r="BB241" s="458"/>
    </row>
    <row r="242" spans="2:54" ht="33.75" customHeight="1">
      <c r="B242" s="477"/>
      <c r="C242" s="482"/>
      <c r="D242" s="460"/>
      <c r="E242" s="483"/>
      <c r="F242" s="460"/>
      <c r="G242" s="460"/>
      <c r="H242" s="460"/>
      <c r="I242" s="460"/>
      <c r="J242" s="108" t="s">
        <v>614</v>
      </c>
      <c r="K242" s="198" t="s">
        <v>611</v>
      </c>
      <c r="M242" s="462"/>
      <c r="N242" s="462"/>
      <c r="O242" s="462"/>
      <c r="P242" s="462"/>
      <c r="Q242" s="462"/>
      <c r="R242" s="462"/>
      <c r="S242" s="463"/>
      <c r="U242" s="198" t="str">
        <f t="shared" si="76"/>
        <v>Aplicación de la evaluacion y seguimiento al desempeño al proveedor y/o contratista</v>
      </c>
      <c r="V242" s="312" t="s">
        <v>120</v>
      </c>
      <c r="W242" s="195" t="s">
        <v>134</v>
      </c>
      <c r="X242" s="462">
        <v>2</v>
      </c>
      <c r="Y242" s="462"/>
      <c r="Z242" s="462"/>
      <c r="AA242" s="462">
        <v>1</v>
      </c>
      <c r="AB242" s="462"/>
      <c r="AC242" s="462"/>
      <c r="AD242" s="462">
        <v>2</v>
      </c>
      <c r="AE242" s="462"/>
      <c r="AF242" s="462"/>
      <c r="AG242" s="462">
        <v>2</v>
      </c>
      <c r="AH242" s="462"/>
      <c r="AI242" s="462"/>
      <c r="AJ242" s="202">
        <f t="shared" si="77"/>
        <v>0.875</v>
      </c>
      <c r="AK242" s="201" t="str">
        <f t="shared" si="78"/>
        <v>Efectivo</v>
      </c>
      <c r="AL242" s="481"/>
      <c r="AM242" s="481"/>
      <c r="AN242" s="481"/>
      <c r="AO242" s="481"/>
      <c r="AQ242" s="471"/>
      <c r="AR242" s="470"/>
      <c r="AS242" s="471"/>
      <c r="AT242" s="451"/>
      <c r="AU242" s="451"/>
      <c r="AV242" s="452"/>
      <c r="AW242" s="451"/>
      <c r="AX242" s="453"/>
      <c r="AZ242" s="455"/>
      <c r="BA242" s="457"/>
      <c r="BB242" s="459"/>
    </row>
    <row r="243" spans="2:54" ht="28.5" customHeight="1">
      <c r="B243" s="477" t="s">
        <v>616</v>
      </c>
      <c r="C243" s="461" t="s">
        <v>617</v>
      </c>
      <c r="D243" s="460" t="s">
        <v>119</v>
      </c>
      <c r="E243" s="483"/>
      <c r="F243" s="460"/>
      <c r="G243" s="460"/>
      <c r="H243" s="460"/>
      <c r="I243" s="460"/>
      <c r="J243" s="198" t="s">
        <v>618</v>
      </c>
      <c r="K243" s="198" t="s">
        <v>574</v>
      </c>
      <c r="M243" s="462">
        <v>3</v>
      </c>
      <c r="N243" s="462" t="str">
        <f>IF(M243=5,"Esperada",IF(M243=4,"Alta",IF(M243=3,"Media",IF(M243=2,"Baja",IF(M243=1,"Remota","0")))))</f>
        <v>Media</v>
      </c>
      <c r="O243" s="462">
        <v>4</v>
      </c>
      <c r="P243" s="462" t="str">
        <f>IF(O243=5,"Significativo",IF(O243=4,"Alto",IF(O243=3,"Medio",IF(O243=2,"Bajo",IF(O243=1,"No Significativo","0")))))</f>
        <v>Alto</v>
      </c>
      <c r="Q243" s="462" t="s">
        <v>92</v>
      </c>
      <c r="R243" s="462">
        <f>O243*M243</f>
        <v>12</v>
      </c>
      <c r="S243" s="463" t="str">
        <f>IF(R243=1,"Bajo",IF(R243=2,"Bajo",IF(R243=3,"Bajo",IF(R243=4,"Bajo",IF(R243=5,"Medio",IF(R243=6,"Medio",IF(R243=8,"Medio",IF(R243=9,"Medio",IF(R243=10,"Medio",IF(R243=12,"Medio",IF(R243=15,"Alto",IF(R243=16,"Alto",IF(R243=20,"Alto",IF(R243=25,"Alto","0"))))))))))))))</f>
        <v>Medio</v>
      </c>
      <c r="U243" s="198" t="str">
        <f t="shared" si="76"/>
        <v>Plan de formacion: Capacitacion, entrenamiento y reinducción sobre funciones, roles y responsabilidades</v>
      </c>
      <c r="V243" s="312" t="s">
        <v>109</v>
      </c>
      <c r="W243" s="195" t="s">
        <v>136</v>
      </c>
      <c r="X243" s="462">
        <v>2</v>
      </c>
      <c r="Y243" s="462"/>
      <c r="Z243" s="462"/>
      <c r="AA243" s="462">
        <v>1</v>
      </c>
      <c r="AB243" s="462"/>
      <c r="AC243" s="462"/>
      <c r="AD243" s="462">
        <v>2</v>
      </c>
      <c r="AE243" s="462"/>
      <c r="AF243" s="462"/>
      <c r="AG243" s="462">
        <v>2</v>
      </c>
      <c r="AH243" s="462"/>
      <c r="AI243" s="462"/>
      <c r="AJ243" s="202">
        <f t="shared" si="77"/>
        <v>0.875</v>
      </c>
      <c r="AK243" s="201" t="str">
        <f t="shared" si="78"/>
        <v>Efectivo</v>
      </c>
      <c r="AL243" s="481">
        <f>AVERAGE(AJ243:AJ244)</f>
        <v>0.875</v>
      </c>
      <c r="AM243" s="481" t="str">
        <f>IF(AND(AL243&gt;=0%,AL243&lt;40%),"0% ",IF(AND(AL243&gt;=41%,AL243&lt;60%),"20%",IF(AND(AL243&gt;=61%,AL243&lt;80%),"40%",IF(AND(AL243&gt;=81%,AL243&lt;90%),"60%", IF(AND(AL243&gt;=91%,AL243&lt;=100%),"80","0%")))))</f>
        <v>60%</v>
      </c>
      <c r="AN243" s="481">
        <f>AVERAGE(AJ243:AJ244)</f>
        <v>0.875</v>
      </c>
      <c r="AO243" s="481" t="str">
        <f>IF(AND(AN243&gt;=0%,AN243&lt;40%),"0% ",IF(AND(AN243&gt;=41%,AN243&lt;60%),"20%",IF(AND(AN243&gt;=61%,AN243&lt;80%),"40%",IF(AND(AN243&gt;=81%,AN243&lt;90%),"60%", IF(AND(AN243&gt;=91%,AN243&lt;=100%),"80","0%")))))</f>
        <v>60%</v>
      </c>
      <c r="AQ243" s="471">
        <f>M243-(M243*AL243:AL244)</f>
        <v>0.375</v>
      </c>
      <c r="AR243" s="470" t="str">
        <f>IF(AQ243=5,"Esperada",IF(AQ243=4,"Alta",IF(AQ243=3,"Media",IF(AQ243=2,"Baja",IF(AQ243=1,"Remota","Remota")))))</f>
        <v>Remota</v>
      </c>
      <c r="AS243" s="471">
        <f>O243-(O243*AO243:AO244)</f>
        <v>1.6</v>
      </c>
      <c r="AT243" s="451" t="str">
        <f>IF(AS243=5,"Significativo",IF(AS243=4,"Alto",IF(AS243=3,"Medio",IF(AS243=2,"Bajo",IF(AS243=1,"No Significativo","No Significativo")))))</f>
        <v>No Significativo</v>
      </c>
      <c r="AU243" s="451" t="str">
        <f>Q243</f>
        <v>Operacional</v>
      </c>
      <c r="AV243" s="452">
        <f>AQ243*AS243</f>
        <v>0.60000000000000009</v>
      </c>
      <c r="AW243" s="451" t="str">
        <f>IF(AV243=1,"Bajo",IF(AV243=2,"Bajo",IF(AV243=3,"Bajo",IF(AV243=4,"Bajo",IF(AV243=5,"Medio",IF(AV243=6,"Medio",IF(AV243=8,"Medio",IF(AV243=9,"Medio",IF(AV243=10,"Medio",IF(AV243=12,"Medio",IF(AV243=15,"Alto",IF(AV243=16,"Alto",IF(AV243=20,"Alto",IF(AV243=25,"Alto","Bajo"))))))))))))))</f>
        <v>Bajo</v>
      </c>
      <c r="AX243" s="453" t="str">
        <f>IF(AV243=1," Aceptar el riesgo. No determinar acciones.",IF(AV243=2," Aceptar el riesgo. No determinar acciones.",IF(AV243=3," Aceptar el riesgo. No determinar acciones.",IF(AV243=4," Aceptar el riesgo. No determinar acciones.",IF(AV243=5," Evaluar a juicio de experto la nececidad de deterrminar acciones para prevenir su ocurrencia",IF(AV243=6," Evaluar a juicio de experto la nececidad de deterrminar acciones para prevenir su ocurrencia",IF(AV243=8," Evaluar a juicio de experto la nececidad de deterrminar acciones para prevenir su ocurrencia",IF(AV243=9," Evaluar a juicio de experto la nececidad de deterrminar acciones para prevenir su ocurrencia",IF(AV243=10," Evaluar a juicio de experto la nececidad de deterrminar acciones para prevenir su ocurrencia",IF(AV243=12," Evaluar a juicio de experto la nececidad de deterrminar acciones para prevenir su ocurrencia",IF(AV243=15," Deterrminar acciones para prevenir su ocurrencia, compartirla o eliminarla.",IF(AV243=16," Deterrminar acciones para prevenir su ocurrencia, compartirla o eliminarla.",IF(AV243=20," Deterrminar acciones para prevenir su ocurrencia, compartirla o eliminarla.",IF(AV243=25," Deterrminar acciones para prevenir su ocurrencia, compartirla o eliminarla."," Aceptar el riesgo. No determinar acciones."))))))))))))))</f>
        <v xml:space="preserve"> Aceptar el riesgo. No determinar acciones.</v>
      </c>
      <c r="AZ243" s="454"/>
      <c r="BA243" s="456"/>
      <c r="BB243" s="458"/>
    </row>
    <row r="244" spans="2:54" ht="30.75" customHeight="1">
      <c r="B244" s="477"/>
      <c r="C244" s="461"/>
      <c r="D244" s="460"/>
      <c r="E244" s="483"/>
      <c r="F244" s="460"/>
      <c r="G244" s="460"/>
      <c r="H244" s="460"/>
      <c r="I244" s="460"/>
      <c r="J244" s="198" t="s">
        <v>620</v>
      </c>
      <c r="K244" s="105" t="s">
        <v>540</v>
      </c>
      <c r="M244" s="462"/>
      <c r="N244" s="462"/>
      <c r="O244" s="462"/>
      <c r="P244" s="462"/>
      <c r="Q244" s="462"/>
      <c r="R244" s="462"/>
      <c r="S244" s="463"/>
      <c r="U244" s="198" t="str">
        <f t="shared" si="76"/>
        <v>Programa de mantenimiento locativos e infraestructura</v>
      </c>
      <c r="V244" s="312" t="s">
        <v>109</v>
      </c>
      <c r="W244" s="195" t="s">
        <v>134</v>
      </c>
      <c r="X244" s="462">
        <v>2</v>
      </c>
      <c r="Y244" s="462"/>
      <c r="Z244" s="462"/>
      <c r="AA244" s="462">
        <v>1</v>
      </c>
      <c r="AB244" s="462"/>
      <c r="AC244" s="462"/>
      <c r="AD244" s="462">
        <v>2</v>
      </c>
      <c r="AE244" s="462"/>
      <c r="AF244" s="462"/>
      <c r="AG244" s="462">
        <v>2</v>
      </c>
      <c r="AH244" s="462"/>
      <c r="AI244" s="462"/>
      <c r="AJ244" s="202">
        <f t="shared" si="77"/>
        <v>0.875</v>
      </c>
      <c r="AK244" s="201" t="str">
        <f t="shared" si="78"/>
        <v>Efectivo</v>
      </c>
      <c r="AL244" s="481"/>
      <c r="AM244" s="481"/>
      <c r="AN244" s="481"/>
      <c r="AO244" s="481"/>
      <c r="AQ244" s="471"/>
      <c r="AR244" s="470"/>
      <c r="AS244" s="471"/>
      <c r="AT244" s="451"/>
      <c r="AU244" s="451"/>
      <c r="AV244" s="452"/>
      <c r="AW244" s="451"/>
      <c r="AX244" s="453"/>
      <c r="AZ244" s="455"/>
      <c r="BA244" s="457"/>
      <c r="BB244" s="459"/>
    </row>
    <row r="245" spans="2:54" ht="28.5" customHeight="1">
      <c r="B245" s="477"/>
      <c r="C245" s="461" t="s">
        <v>621</v>
      </c>
      <c r="D245" s="460" t="s">
        <v>119</v>
      </c>
      <c r="E245" s="483"/>
      <c r="F245" s="460"/>
      <c r="G245" s="460"/>
      <c r="H245" s="460"/>
      <c r="I245" s="460"/>
      <c r="J245" s="198" t="s">
        <v>622</v>
      </c>
      <c r="K245" s="198" t="s">
        <v>625</v>
      </c>
      <c r="M245" s="462">
        <v>3</v>
      </c>
      <c r="N245" s="462" t="str">
        <f>IF(M245=5,"Esperada",IF(M245=4,"Alta",IF(M245=3,"Media",IF(M245=2,"Baja",IF(M245=1,"Remota","0")))))</f>
        <v>Media</v>
      </c>
      <c r="O245" s="462">
        <v>4</v>
      </c>
      <c r="P245" s="462" t="str">
        <f>IF(O245=5,"Significativo",IF(O245=4,"Alto",IF(O245=3,"Medio",IF(O245=2,"Bajo",IF(O245=1,"No Significativo","0")))))</f>
        <v>Alto</v>
      </c>
      <c r="Q245" s="462" t="s">
        <v>92</v>
      </c>
      <c r="R245" s="462">
        <f>O245*M245</f>
        <v>12</v>
      </c>
      <c r="S245" s="463" t="str">
        <f>IF(R245=1,"Bajo",IF(R245=2,"Bajo",IF(R245=3,"Bajo",IF(R245=4,"Bajo",IF(R245=5,"Medio",IF(R245=6,"Medio",IF(R245=8,"Medio",IF(R245=9,"Medio",IF(R245=10,"Medio",IF(R245=12,"Medio",IF(R245=15,"Alto",IF(R245=16,"Alto",IF(R245=20,"Alto",IF(R245=25,"Alto","0"))))))))))))))</f>
        <v>Medio</v>
      </c>
      <c r="U245" s="198" t="str">
        <f t="shared" si="76"/>
        <v>Instalación de camaras y vigilancia privada</v>
      </c>
      <c r="V245" s="312" t="s">
        <v>109</v>
      </c>
      <c r="W245" s="195" t="s">
        <v>134</v>
      </c>
      <c r="X245" s="462">
        <v>0</v>
      </c>
      <c r="Y245" s="462"/>
      <c r="Z245" s="462"/>
      <c r="AA245" s="462">
        <v>2</v>
      </c>
      <c r="AB245" s="462"/>
      <c r="AC245" s="462"/>
      <c r="AD245" s="462">
        <v>2</v>
      </c>
      <c r="AE245" s="462"/>
      <c r="AF245" s="462"/>
      <c r="AG245" s="462">
        <v>1</v>
      </c>
      <c r="AH245" s="462"/>
      <c r="AI245" s="462"/>
      <c r="AJ245" s="202">
        <f t="shared" si="77"/>
        <v>0.625</v>
      </c>
      <c r="AK245" s="201" t="str">
        <f t="shared" si="78"/>
        <v>Medianamente Efectivo</v>
      </c>
      <c r="AL245" s="481">
        <f>AVERAGE(AJ245:AJ246)</f>
        <v>0.75</v>
      </c>
      <c r="AM245" s="481" t="str">
        <f>IF(AND(AL245&gt;=0%,AL245&lt;40%),"0% ",IF(AND(AL245&gt;=41%,AL245&lt;60%),"20%",IF(AND(AL245&gt;=61%,AL245&lt;80%),"40%",IF(AND(AL245&gt;=81%,AL245&lt;90%),"60%", IF(AND(AL245&gt;=91%,AL245&lt;=100%),"80","0%")))))</f>
        <v>40%</v>
      </c>
      <c r="AN245" s="481">
        <f>AVERAGE(AJ245:AJ246)</f>
        <v>0.75</v>
      </c>
      <c r="AO245" s="481" t="str">
        <f>IF(AND(AN245&gt;=0%,AN245&lt;40%),"0% ",IF(AND(AN245&gt;=41%,AN245&lt;60%),"20%",IF(AND(AN245&gt;=61%,AN245&lt;80%),"40%",IF(AND(AN245&gt;=81%,AN245&lt;90%),"60%", IF(AND(AN245&gt;=91%,AN245&lt;=100%),"80","0%")))))</f>
        <v>40%</v>
      </c>
      <c r="AQ245" s="471">
        <f>M245-(M245*AL245:AL246)</f>
        <v>0.75</v>
      </c>
      <c r="AR245" s="470" t="str">
        <f>IF(AQ245=5,"Esperada",IF(AQ245=4,"Alta",IF(AQ245=3,"Media",IF(AQ245=2,"Baja",IF(AQ245=1,"Remota","Remota")))))</f>
        <v>Remota</v>
      </c>
      <c r="AS245" s="471">
        <f>O245-(O245*AO245:AO246)</f>
        <v>2.4</v>
      </c>
      <c r="AT245" s="451" t="str">
        <f>IF(AS245=5,"Significativo",IF(AS245=4,"Alto",IF(AS245=3,"Medio",IF(AS245=2,"Bajo",IF(AS245=1,"No Significativo","No Significativo")))))</f>
        <v>No Significativo</v>
      </c>
      <c r="AU245" s="451" t="str">
        <f>Q245</f>
        <v>Operacional</v>
      </c>
      <c r="AV245" s="452">
        <f>AQ245*AS245</f>
        <v>1.7999999999999998</v>
      </c>
      <c r="AW245" s="451" t="str">
        <f>IF(AV245=1,"Bajo",IF(AV245=2,"Bajo",IF(AV245=3,"Bajo",IF(AV245=4,"Bajo",IF(AV245=5,"Medio",IF(AV245=6,"Medio",IF(AV245=8,"Medio",IF(AV245=9,"Medio",IF(AV245=10,"Medio",IF(AV245=12,"Medio",IF(AV245=15,"Alto",IF(AV245=16,"Alto",IF(AV245=20,"Alto",IF(AV245=25,"Alto","Bajo"))))))))))))))</f>
        <v>Bajo</v>
      </c>
      <c r="AX245" s="453" t="str">
        <f>IF(AV245=1," Aceptar el riesgo. No determinar acciones.",IF(AV245=2," Aceptar el riesgo. No determinar acciones.",IF(AV245=3," Aceptar el riesgo. No determinar acciones.",IF(AV245=4," Aceptar el riesgo. No determinar acciones.",IF(AV245=5," Evaluar a juicio de experto la nececidad de deterrminar acciones para prevenir su ocurrencia",IF(AV245=6," Evaluar a juicio de experto la nececidad de deterrminar acciones para prevenir su ocurrencia",IF(AV245=8," Evaluar a juicio de experto la nececidad de deterrminar acciones para prevenir su ocurrencia",IF(AV245=9," Evaluar a juicio de experto la nececidad de deterrminar acciones para prevenir su ocurrencia",IF(AV245=10," Evaluar a juicio de experto la nececidad de deterrminar acciones para prevenir su ocurrencia",IF(AV245=12," Evaluar a juicio de experto la nececidad de deterrminar acciones para prevenir su ocurrencia",IF(AV245=15," Deterrminar acciones para prevenir su ocurrencia, compartirla o eliminarla.",IF(AV245=16," Deterrminar acciones para prevenir su ocurrencia, compartirla o eliminarla.",IF(AV245=20," Deterrminar acciones para prevenir su ocurrencia, compartirla o eliminarla.",IF(AV245=25," Deterrminar acciones para prevenir su ocurrencia, compartirla o eliminarla."," Aceptar el riesgo. No determinar acciones."))))))))))))))</f>
        <v xml:space="preserve"> Aceptar el riesgo. No determinar acciones.</v>
      </c>
      <c r="AZ245" s="454"/>
      <c r="BA245" s="456"/>
      <c r="BB245" s="458"/>
    </row>
    <row r="246" spans="2:54" ht="28.5" customHeight="1">
      <c r="B246" s="477"/>
      <c r="C246" s="461"/>
      <c r="D246" s="460"/>
      <c r="E246" s="483"/>
      <c r="F246" s="460"/>
      <c r="G246" s="460"/>
      <c r="H246" s="460"/>
      <c r="I246" s="460"/>
      <c r="J246" s="198" t="s">
        <v>623</v>
      </c>
      <c r="K246" s="198" t="s">
        <v>624</v>
      </c>
      <c r="M246" s="462"/>
      <c r="N246" s="462"/>
      <c r="O246" s="462"/>
      <c r="P246" s="462"/>
      <c r="Q246" s="462"/>
      <c r="R246" s="462"/>
      <c r="S246" s="463"/>
      <c r="U246" s="198" t="str">
        <f t="shared" si="76"/>
        <v>Registro de entrada y salida de personal.</v>
      </c>
      <c r="V246" s="312" t="s">
        <v>109</v>
      </c>
      <c r="W246" s="195" t="s">
        <v>135</v>
      </c>
      <c r="X246" s="462">
        <v>2</v>
      </c>
      <c r="Y246" s="462"/>
      <c r="Z246" s="462"/>
      <c r="AA246" s="462">
        <v>1</v>
      </c>
      <c r="AB246" s="462"/>
      <c r="AC246" s="462"/>
      <c r="AD246" s="462">
        <v>2</v>
      </c>
      <c r="AE246" s="462"/>
      <c r="AF246" s="462"/>
      <c r="AG246" s="462">
        <v>2</v>
      </c>
      <c r="AH246" s="462"/>
      <c r="AI246" s="462"/>
      <c r="AJ246" s="202">
        <f t="shared" si="77"/>
        <v>0.875</v>
      </c>
      <c r="AK246" s="201" t="str">
        <f t="shared" si="78"/>
        <v>Efectivo</v>
      </c>
      <c r="AL246" s="481"/>
      <c r="AM246" s="481"/>
      <c r="AN246" s="481"/>
      <c r="AO246" s="481"/>
      <c r="AQ246" s="471"/>
      <c r="AR246" s="470"/>
      <c r="AS246" s="471"/>
      <c r="AT246" s="451"/>
      <c r="AU246" s="451"/>
      <c r="AV246" s="452"/>
      <c r="AW246" s="451"/>
      <c r="AX246" s="453"/>
      <c r="AZ246" s="455"/>
      <c r="BA246" s="457"/>
      <c r="BB246" s="459"/>
    </row>
    <row r="247" spans="2:54" ht="28.5" customHeight="1">
      <c r="B247" s="477"/>
      <c r="C247" s="461" t="s">
        <v>626</v>
      </c>
      <c r="D247" s="460" t="s">
        <v>119</v>
      </c>
      <c r="E247" s="483"/>
      <c r="F247" s="460"/>
      <c r="G247" s="460"/>
      <c r="H247" s="460"/>
      <c r="I247" s="460"/>
      <c r="J247" s="199" t="s">
        <v>628</v>
      </c>
      <c r="K247" s="198" t="s">
        <v>567</v>
      </c>
      <c r="M247" s="462">
        <v>4</v>
      </c>
      <c r="N247" s="462" t="str">
        <f>IF(M247=5,"Esperada",IF(M247=4,"Alta",IF(M247=3,"Media",IF(M247=2,"Baja",IF(M247=1,"Remota","0")))))</f>
        <v>Alta</v>
      </c>
      <c r="O247" s="462">
        <v>3</v>
      </c>
      <c r="P247" s="462" t="str">
        <f>IF(O247=5,"Significativo",IF(O247=4,"Alto",IF(O247=3,"Medio",IF(O247=2,"Bajo",IF(O247=1,"No Significativo","0")))))</f>
        <v>Medio</v>
      </c>
      <c r="Q247" s="462" t="s">
        <v>92</v>
      </c>
      <c r="R247" s="462">
        <f>O247*M247</f>
        <v>12</v>
      </c>
      <c r="S247" s="463" t="str">
        <f>IF(R247=1,"Bajo",IF(R247=2,"Bajo",IF(R247=3,"Bajo",IF(R247=4,"Bajo",IF(R247=5,"Medio",IF(R247=6,"Medio",IF(R247=8,"Medio",IF(R247=9,"Medio",IF(R247=10,"Medio",IF(R247=12,"Medio",IF(R247=15,"Alto",IF(R247=16,"Alto",IF(R247=20,"Alto",IF(R247=25,"Alto","0"))))))))))))))</f>
        <v>Medio</v>
      </c>
      <c r="U247" s="198" t="str">
        <f t="shared" si="76"/>
        <v>Actualizacion de los sistemas informaticos que funciona en la organizacion</v>
      </c>
      <c r="V247" s="312" t="s">
        <v>120</v>
      </c>
      <c r="W247" s="195" t="s">
        <v>132</v>
      </c>
      <c r="X247" s="462">
        <v>0</v>
      </c>
      <c r="Y247" s="462"/>
      <c r="Z247" s="462"/>
      <c r="AA247" s="462">
        <v>2</v>
      </c>
      <c r="AB247" s="462"/>
      <c r="AC247" s="462"/>
      <c r="AD247" s="462">
        <v>2</v>
      </c>
      <c r="AE247" s="462"/>
      <c r="AF247" s="462"/>
      <c r="AG247" s="462">
        <v>1</v>
      </c>
      <c r="AH247" s="462"/>
      <c r="AI247" s="462"/>
      <c r="AJ247" s="202">
        <f t="shared" si="77"/>
        <v>0.625</v>
      </c>
      <c r="AK247" s="201" t="str">
        <f t="shared" si="78"/>
        <v>Medianamente Efectivo</v>
      </c>
      <c r="AL247" s="481">
        <f>AVERAGE(AJ247:AJ248)</f>
        <v>0.75</v>
      </c>
      <c r="AM247" s="481" t="str">
        <f>IF(AND(AL247&gt;=0%,AL247&lt;40%),"0% ",IF(AND(AL247&gt;=41%,AL247&lt;60%),"20%",IF(AND(AL247&gt;=61%,AL247&lt;80%),"40%",IF(AND(AL247&gt;=81%,AL247&lt;90%),"60%", IF(AND(AL247&gt;=91%,AL247&lt;=100%),"80","0%")))))</f>
        <v>40%</v>
      </c>
      <c r="AN247" s="481">
        <v>0</v>
      </c>
      <c r="AO247" s="481" t="str">
        <f>IF(AND(AN247&gt;=0%,AN247&lt;40%),"0% ",IF(AND(AN247&gt;=41%,AN247&lt;60%),"20%",IF(AND(AN247&gt;=61%,AN247&lt;80%),"40%",IF(AND(AN247&gt;=81%,AN247&lt;90%),"60%", IF(AND(AN247&gt;=91%,AN247&lt;=100%),"80","0%")))))</f>
        <v xml:space="preserve">0% </v>
      </c>
      <c r="AQ247" s="471">
        <f>M247-(M247*AL247:AL248)</f>
        <v>1</v>
      </c>
      <c r="AR247" s="470" t="str">
        <f>IF(AQ247=5,"Esperada",IF(AQ247=4,"Alta",IF(AQ247=3,"Media",IF(AQ247=2,"Baja",IF(AQ247=1,"Remota","Remota")))))</f>
        <v>Remota</v>
      </c>
      <c r="AS247" s="471">
        <f>O247-(O247*AO247:AO248)</f>
        <v>3</v>
      </c>
      <c r="AT247" s="451" t="str">
        <f>IF(AS247=5,"Significativo",IF(AS247=4,"Alto",IF(AS247=3,"Medio",IF(AS247=2,"Bajo",IF(AS247=1,"No Significativo","No Significativo")))))</f>
        <v>Medio</v>
      </c>
      <c r="AU247" s="451" t="str">
        <f>Q247</f>
        <v>Operacional</v>
      </c>
      <c r="AV247" s="452">
        <f>AQ247*AS247</f>
        <v>3</v>
      </c>
      <c r="AW247" s="451" t="str">
        <f>IF(AV247=1,"Bajo",IF(AV247=2,"Bajo",IF(AV247=3,"Bajo",IF(AV247=4,"Bajo",IF(AV247=5,"Medio",IF(AV247=6,"Medio",IF(AV247=8,"Medio",IF(AV247=9,"Medio",IF(AV247=10,"Medio",IF(AV247=12,"Medio",IF(AV247=15,"Alto",IF(AV247=16,"Alto",IF(AV247=20,"Alto",IF(AV247=25,"Alto","Bajo"))))))))))))))</f>
        <v>Bajo</v>
      </c>
      <c r="AX247" s="453" t="str">
        <f>IF(AV247=1," Aceptar el riesgo. No determinar acciones.",IF(AV247=2," Aceptar el riesgo. No determinar acciones.",IF(AV247=3," Aceptar el riesgo. No determinar acciones.",IF(AV247=4," Aceptar el riesgo. No determinar acciones.",IF(AV247=5," Evaluar a juicio de experto la nececidad de deterrminar acciones para prevenir su ocurrencia",IF(AV247=6," Evaluar a juicio de experto la nececidad de deterrminar acciones para prevenir su ocurrencia",IF(AV247=8," Evaluar a juicio de experto la nececidad de deterrminar acciones para prevenir su ocurrencia",IF(AV247=9," Evaluar a juicio de experto la nececidad de deterrminar acciones para prevenir su ocurrencia",IF(AV247=10," Evaluar a juicio de experto la nececidad de deterrminar acciones para prevenir su ocurrencia",IF(AV247=12," Evaluar a juicio de experto la nececidad de deterrminar acciones para prevenir su ocurrencia",IF(AV247=15," Deterrminar acciones para prevenir su ocurrencia, compartirla o eliminarla.",IF(AV247=16," Deterrminar acciones para prevenir su ocurrencia, compartirla o eliminarla.",IF(AV247=20," Deterrminar acciones para prevenir su ocurrencia, compartirla o eliminarla.",IF(AV247=25," Deterrminar acciones para prevenir su ocurrencia, compartirla o eliminarla."," Aceptar el riesgo. No determinar acciones."))))))))))))))</f>
        <v xml:space="preserve"> Aceptar el riesgo. No determinar acciones.</v>
      </c>
      <c r="AZ247" s="454"/>
      <c r="BA247" s="456"/>
      <c r="BB247" s="458"/>
    </row>
    <row r="248" spans="2:54" ht="28.5" customHeight="1">
      <c r="B248" s="477"/>
      <c r="C248" s="461"/>
      <c r="D248" s="460"/>
      <c r="E248" s="483"/>
      <c r="F248" s="460"/>
      <c r="G248" s="460"/>
      <c r="H248" s="460"/>
      <c r="I248" s="460"/>
      <c r="J248" s="199" t="s">
        <v>627</v>
      </c>
      <c r="K248" s="198" t="s">
        <v>629</v>
      </c>
      <c r="M248" s="462"/>
      <c r="N248" s="462"/>
      <c r="O248" s="462"/>
      <c r="P248" s="462"/>
      <c r="Q248" s="462"/>
      <c r="R248" s="462"/>
      <c r="S248" s="463"/>
      <c r="U248" s="198" t="str">
        <f>+K248</f>
        <v>Entrenamiento, charlas de control y actualización con el personal que opera los sistemas de información.</v>
      </c>
      <c r="V248" s="312" t="s">
        <v>120</v>
      </c>
      <c r="W248" s="195" t="s">
        <v>135</v>
      </c>
      <c r="X248" s="462">
        <v>2</v>
      </c>
      <c r="Y248" s="462"/>
      <c r="Z248" s="462"/>
      <c r="AA248" s="462">
        <v>1</v>
      </c>
      <c r="AB248" s="462"/>
      <c r="AC248" s="462"/>
      <c r="AD248" s="462">
        <v>2</v>
      </c>
      <c r="AE248" s="462"/>
      <c r="AF248" s="462"/>
      <c r="AG248" s="462">
        <v>2</v>
      </c>
      <c r="AH248" s="462"/>
      <c r="AI248" s="462"/>
      <c r="AJ248" s="202">
        <f t="shared" si="77"/>
        <v>0.875</v>
      </c>
      <c r="AK248" s="201" t="str">
        <f t="shared" si="78"/>
        <v>Efectivo</v>
      </c>
      <c r="AL248" s="481"/>
      <c r="AM248" s="481"/>
      <c r="AN248" s="481"/>
      <c r="AO248" s="481"/>
      <c r="AQ248" s="471"/>
      <c r="AR248" s="470"/>
      <c r="AS248" s="471"/>
      <c r="AT248" s="451"/>
      <c r="AU248" s="451"/>
      <c r="AV248" s="452"/>
      <c r="AW248" s="451"/>
      <c r="AX248" s="453"/>
      <c r="AZ248" s="455"/>
      <c r="BA248" s="457"/>
      <c r="BB248" s="459"/>
    </row>
    <row r="249" spans="2:54" ht="28.5" customHeight="1">
      <c r="B249" s="477"/>
      <c r="C249" s="461" t="s">
        <v>630</v>
      </c>
      <c r="D249" s="460" t="s">
        <v>119</v>
      </c>
      <c r="E249" s="483"/>
      <c r="F249" s="460"/>
      <c r="G249" s="460"/>
      <c r="H249" s="460"/>
      <c r="I249" s="460"/>
      <c r="J249" s="198" t="s">
        <v>545</v>
      </c>
      <c r="K249" s="198" t="s">
        <v>574</v>
      </c>
      <c r="M249" s="462">
        <v>4</v>
      </c>
      <c r="N249" s="462" t="str">
        <f>IF(M249=5,"Esperada",IF(M249=4,"Alta",IF(M249=3,"Media",IF(M249=2,"Baja",IF(M249=1,"Remota","0")))))</f>
        <v>Alta</v>
      </c>
      <c r="O249" s="462">
        <v>3</v>
      </c>
      <c r="P249" s="462" t="str">
        <f>IF(O249=5,"Significativo",IF(O249=4,"Alto",IF(O249=3,"Medio",IF(O249=2,"Bajo",IF(O249=1,"No Significativo","0")))))</f>
        <v>Medio</v>
      </c>
      <c r="Q249" s="462" t="s">
        <v>92</v>
      </c>
      <c r="R249" s="462">
        <f>O249*M249</f>
        <v>12</v>
      </c>
      <c r="S249" s="463" t="str">
        <f>IF(R249=1,"Bajo",IF(R249=2,"Bajo",IF(R249=3,"Bajo",IF(R249=4,"Bajo",IF(R249=5,"Medio",IF(R249=6,"Medio",IF(R249=8,"Medio",IF(R249=9,"Medio",IF(R249=10,"Medio",IF(R249=12,"Medio",IF(R249=15,"Alto",IF(R249=16,"Alto",IF(R249=20,"Alto",IF(R249=25,"Alto","0"))))))))))))))</f>
        <v>Medio</v>
      </c>
      <c r="U249" s="198" t="str">
        <f t="shared" si="76"/>
        <v>Plan de formacion: Capacitacion, entrenamiento y reinducción sobre funciones, roles y responsabilidades</v>
      </c>
      <c r="V249" s="312" t="s">
        <v>109</v>
      </c>
      <c r="W249" s="195" t="s">
        <v>135</v>
      </c>
      <c r="X249" s="462">
        <v>1</v>
      </c>
      <c r="Y249" s="462"/>
      <c r="Z249" s="462"/>
      <c r="AA249" s="462">
        <v>1</v>
      </c>
      <c r="AB249" s="462"/>
      <c r="AC249" s="462"/>
      <c r="AD249" s="462">
        <v>2</v>
      </c>
      <c r="AE249" s="462"/>
      <c r="AF249" s="462"/>
      <c r="AG249" s="462">
        <v>2</v>
      </c>
      <c r="AH249" s="462"/>
      <c r="AI249" s="462"/>
      <c r="AJ249" s="202">
        <f t="shared" si="77"/>
        <v>0.75</v>
      </c>
      <c r="AK249" s="201" t="str">
        <f t="shared" si="78"/>
        <v>Medianamente Efectivo</v>
      </c>
      <c r="AL249" s="481">
        <f>AVERAGE(AJ249:AJ250)</f>
        <v>0.8125</v>
      </c>
      <c r="AM249" s="481" t="str">
        <f>IF(AND(AL249&gt;=0%,AL249&lt;40%),"0% ",IF(AND(AL249&gt;=41%,AL249&lt;60%),"20%",IF(AND(AL249&gt;=61%,AL249&lt;80%),"40%",IF(AND(AL249&gt;=81%,AL249&lt;90%),"60%", IF(AND(AL249&gt;=91%,AL249&lt;=100%),"80","0%")))))</f>
        <v>60%</v>
      </c>
      <c r="AN249" s="481">
        <f>AVERAGE(AJ249)</f>
        <v>0.75</v>
      </c>
      <c r="AO249" s="481" t="str">
        <f>IF(AND(AN249&gt;=0%,AN249&lt;40%),"0% ",IF(AND(AN249&gt;=41%,AN249&lt;60%),"20%",IF(AND(AN249&gt;=61%,AN249&lt;80%),"40%",IF(AND(AN249&gt;=81%,AN249&lt;90%),"60%", IF(AND(AN249&gt;=91%,AN249&lt;=100%),"80","0%")))))</f>
        <v>40%</v>
      </c>
      <c r="AQ249" s="471">
        <f>M249-(M249*AL249:AL250)</f>
        <v>0.75</v>
      </c>
      <c r="AR249" s="470" t="str">
        <f>IF(AQ249=5,"Esperada",IF(AQ249=4,"Alta",IF(AQ249=3,"Media",IF(AQ249=2,"Baja",IF(AQ249=1,"Remota","Remota")))))</f>
        <v>Remota</v>
      </c>
      <c r="AS249" s="471">
        <f>O249-(O249*AO249:AO250)</f>
        <v>1.7999999999999998</v>
      </c>
      <c r="AT249" s="451" t="str">
        <f>IF(AS249=5,"Significativo",IF(AS249=4,"Alto",IF(AS249=3,"Medio",IF(AS249=2,"Bajo",IF(AS249=1,"No Significativo","No Significativo")))))</f>
        <v>No Significativo</v>
      </c>
      <c r="AU249" s="451" t="str">
        <f>Q249</f>
        <v>Operacional</v>
      </c>
      <c r="AV249" s="452">
        <f>AQ249*AS249</f>
        <v>1.3499999999999999</v>
      </c>
      <c r="AW249" s="451" t="str">
        <f>IF(AV249=1,"Bajo",IF(AV249=2,"Bajo",IF(AV249=3,"Bajo",IF(AV249=4,"Bajo",IF(AV249=5,"Medio",IF(AV249=6,"Medio",IF(AV249=8,"Medio",IF(AV249=9,"Medio",IF(AV249=10,"Medio",IF(AV249=12,"Medio",IF(AV249=15,"Alto",IF(AV249=16,"Alto",IF(AV249=20,"Alto",IF(AV249=25,"Alto","Bajo"))))))))))))))</f>
        <v>Bajo</v>
      </c>
      <c r="AX249" s="453" t="str">
        <f>IF(AV249=1," Aceptar el riesgo. No determinar acciones.",IF(AV249=2," Aceptar el riesgo. No determinar acciones.",IF(AV249=3," Aceptar el riesgo. No determinar acciones.",IF(AV249=4," Aceptar el riesgo. No determinar acciones.",IF(AV249=5," Evaluar a juicio de experto la nececidad de deterrminar acciones para prevenir su ocurrencia",IF(AV249=6," Evaluar a juicio de experto la nececidad de deterrminar acciones para prevenir su ocurrencia",IF(AV249=8," Evaluar a juicio de experto la nececidad de deterrminar acciones para prevenir su ocurrencia",IF(AV249=9," Evaluar a juicio de experto la nececidad de deterrminar acciones para prevenir su ocurrencia",IF(AV249=10," Evaluar a juicio de experto la nececidad de deterrminar acciones para prevenir su ocurrencia",IF(AV249=12," Evaluar a juicio de experto la nececidad de deterrminar acciones para prevenir su ocurrencia",IF(AV249=15," Deterrminar acciones para prevenir su ocurrencia, compartirla o eliminarla.",IF(AV249=16," Deterrminar acciones para prevenir su ocurrencia, compartirla o eliminarla.",IF(AV249=20," Deterrminar acciones para prevenir su ocurrencia, compartirla o eliminarla.",IF(AV249=25," Deterrminar acciones para prevenir su ocurrencia, compartirla o eliminarla."," Aceptar el riesgo. No determinar acciones."))))))))))))))</f>
        <v xml:space="preserve"> Aceptar el riesgo. No determinar acciones.</v>
      </c>
      <c r="AZ249" s="454"/>
      <c r="BA249" s="456"/>
      <c r="BB249" s="458"/>
    </row>
    <row r="250" spans="2:54" ht="28.5" customHeight="1">
      <c r="B250" s="477"/>
      <c r="C250" s="461"/>
      <c r="D250" s="460"/>
      <c r="E250" s="483"/>
      <c r="F250" s="460"/>
      <c r="G250" s="460"/>
      <c r="H250" s="460"/>
      <c r="I250" s="460"/>
      <c r="J250" s="198" t="s">
        <v>632</v>
      </c>
      <c r="K250" s="198" t="s">
        <v>631</v>
      </c>
      <c r="M250" s="462"/>
      <c r="N250" s="462"/>
      <c r="O250" s="462"/>
      <c r="P250" s="462"/>
      <c r="Q250" s="462"/>
      <c r="R250" s="462"/>
      <c r="S250" s="463"/>
      <c r="U250" s="198" t="str">
        <f t="shared" si="76"/>
        <v>Aplicación del procedimiento  Administración de Materiales del Almacén</v>
      </c>
      <c r="V250" s="312" t="s">
        <v>120</v>
      </c>
      <c r="W250" s="195" t="s">
        <v>135</v>
      </c>
      <c r="X250" s="462">
        <v>2</v>
      </c>
      <c r="Y250" s="462"/>
      <c r="Z250" s="462"/>
      <c r="AA250" s="462">
        <v>1</v>
      </c>
      <c r="AB250" s="462"/>
      <c r="AC250" s="462"/>
      <c r="AD250" s="462">
        <v>2</v>
      </c>
      <c r="AE250" s="462"/>
      <c r="AF250" s="462"/>
      <c r="AG250" s="462">
        <v>2</v>
      </c>
      <c r="AH250" s="462"/>
      <c r="AI250" s="462"/>
      <c r="AJ250" s="202">
        <f t="shared" si="77"/>
        <v>0.875</v>
      </c>
      <c r="AK250" s="201" t="str">
        <f t="shared" si="78"/>
        <v>Efectivo</v>
      </c>
      <c r="AL250" s="481"/>
      <c r="AM250" s="481"/>
      <c r="AN250" s="481"/>
      <c r="AO250" s="481"/>
      <c r="AQ250" s="471"/>
      <c r="AR250" s="470"/>
      <c r="AS250" s="471"/>
      <c r="AT250" s="451"/>
      <c r="AU250" s="451"/>
      <c r="AV250" s="452"/>
      <c r="AW250" s="451"/>
      <c r="AX250" s="453"/>
      <c r="AZ250" s="455"/>
      <c r="BA250" s="457"/>
      <c r="BB250" s="459"/>
    </row>
    <row r="251" spans="2:54" ht="42" customHeight="1">
      <c r="B251" s="477" t="s">
        <v>633</v>
      </c>
      <c r="C251" s="482" t="s">
        <v>634</v>
      </c>
      <c r="D251" s="460" t="s">
        <v>119</v>
      </c>
      <c r="E251" s="483"/>
      <c r="F251" s="460"/>
      <c r="G251" s="460"/>
      <c r="H251" s="460"/>
      <c r="I251" s="460"/>
      <c r="J251" s="198" t="s">
        <v>635</v>
      </c>
      <c r="K251" s="198" t="s">
        <v>637</v>
      </c>
      <c r="M251" s="462">
        <v>4</v>
      </c>
      <c r="N251" s="462" t="str">
        <f>IF(M251=5,"Esperada",IF(M251=4,"Alta",IF(M251=3,"Media",IF(M251=2,"Baja",IF(M251=1,"Remota","0")))))</f>
        <v>Alta</v>
      </c>
      <c r="O251" s="462">
        <v>3</v>
      </c>
      <c r="P251" s="462" t="str">
        <f>IF(O251=5,"Significativo",IF(O251=4,"Alto",IF(O251=3,"Medio",IF(O251=2,"Bajo",IF(O251=1,"No Significativo","0")))))</f>
        <v>Medio</v>
      </c>
      <c r="Q251" s="462" t="s">
        <v>92</v>
      </c>
      <c r="R251" s="462">
        <f>O251*M251</f>
        <v>12</v>
      </c>
      <c r="S251" s="463" t="str">
        <f>IF(R251=1,"Bajo",IF(R251=2,"Bajo",IF(R251=3,"Bajo",IF(R251=4,"Bajo",IF(R251=5,"Medio",IF(R251=6,"Medio",IF(R251=8,"Medio",IF(R251=9,"Medio",IF(R251=10,"Medio",IF(R251=12,"Medio",IF(R251=15,"Alto",IF(R251=16,"Alto",IF(R251=20,"Alto",IF(R251=25,"Alto","0"))))))))))))))</f>
        <v>Medio</v>
      </c>
      <c r="U251" s="198" t="str">
        <f t="shared" si="76"/>
        <v>Fortalecimiento del plan de formación a traves del diagnostico de habilidades basicas y especificas desarrollado en la evaluacion de competencias</v>
      </c>
      <c r="V251" s="312" t="s">
        <v>120</v>
      </c>
      <c r="W251" s="195" t="s">
        <v>136</v>
      </c>
      <c r="X251" s="462">
        <v>2</v>
      </c>
      <c r="Y251" s="462"/>
      <c r="Z251" s="462"/>
      <c r="AA251" s="462">
        <v>1</v>
      </c>
      <c r="AB251" s="462"/>
      <c r="AC251" s="462"/>
      <c r="AD251" s="462">
        <v>2</v>
      </c>
      <c r="AE251" s="462"/>
      <c r="AF251" s="462"/>
      <c r="AG251" s="462">
        <v>2</v>
      </c>
      <c r="AH251" s="462"/>
      <c r="AI251" s="462"/>
      <c r="AJ251" s="202">
        <f t="shared" ref="AJ251:AJ257" si="79">((X251/2)+(AA251/2)+(AD251/2)+(AG251/2))/4</f>
        <v>0.875</v>
      </c>
      <c r="AK251" s="201" t="str">
        <f t="shared" ref="AK251:AK257" si="80">IF(AND(AJ251&gt;=0%,AJ251&lt;40%),"No Efectivo",IF(AND(AJ251&gt;=41%,AJ251&lt;60%),"Poco Efectivo",IF(AND(AJ251&gt;=61%,AJ251&lt;80%),"Medianamente Efectivo",IF(AND(AJ251&gt;=81%,AJ251&lt;90%),"Efectivo", IF(AND(AJ251&gt;=91%,AJ251&lt;=100%),"Altamente Efectivo")))))</f>
        <v>Efectivo</v>
      </c>
      <c r="AL251" s="481">
        <f>AVERAGE(AJ251:AJ252)</f>
        <v>0.875</v>
      </c>
      <c r="AM251" s="481" t="str">
        <f>IF(AND(AL251&gt;=0%,AL251&lt;40%),"0% ",IF(AND(AL251&gt;=41%,AL251&lt;60%),"20%",IF(AND(AL251&gt;=61%,AL251&lt;80%),"40%",IF(AND(AL251&gt;=81%,AL251&lt;90%),"60%", IF(AND(AL251&gt;=91%,AL251&lt;=100%),"80","0%")))))</f>
        <v>60%</v>
      </c>
      <c r="AN251" s="481">
        <f>AVERAGE(AJ251)</f>
        <v>0.875</v>
      </c>
      <c r="AO251" s="481" t="str">
        <f>IF(AND(AN251&gt;=0%,AN251&lt;40%),"0% ",IF(AND(AN251&gt;=41%,AN251&lt;60%),"20%",IF(AND(AN251&gt;=61%,AN251&lt;80%),"40%",IF(AND(AN251&gt;=81%,AN251&lt;90%),"60%", IF(AND(AN251&gt;=91%,AN251&lt;=100%),"80","0%")))))</f>
        <v>60%</v>
      </c>
      <c r="AQ251" s="471">
        <f>M251-(M251*AL251:AL252)</f>
        <v>0.5</v>
      </c>
      <c r="AR251" s="470" t="str">
        <f>IF(AQ251=5,"Esperada",IF(AQ251=4,"Alta",IF(AQ251=3,"Media",IF(AQ251=2,"Baja",IF(AQ251=1,"Remota","Remota")))))</f>
        <v>Remota</v>
      </c>
      <c r="AS251" s="471">
        <f>O251-(O251*AO251:AO252)</f>
        <v>1.2000000000000002</v>
      </c>
      <c r="AT251" s="451" t="str">
        <f>IF(AS251=5,"Significativo",IF(AS251=4,"Alto",IF(AS251=3,"Medio",IF(AS251=2,"Bajo",IF(AS251=1,"No Significativo","No Significativo")))))</f>
        <v>No Significativo</v>
      </c>
      <c r="AU251" s="451" t="str">
        <f>Q251</f>
        <v>Operacional</v>
      </c>
      <c r="AV251" s="452">
        <f>AQ251*AS251</f>
        <v>0.60000000000000009</v>
      </c>
      <c r="AW251" s="451" t="str">
        <f>IF(AV251=1,"Bajo",IF(AV251=2,"Bajo",IF(AV251=3,"Bajo",IF(AV251=4,"Bajo",IF(AV251=5,"Medio",IF(AV251=6,"Medio",IF(AV251=8,"Medio",IF(AV251=9,"Medio",IF(AV251=10,"Medio",IF(AV251=12,"Medio",IF(AV251=15,"Alto",IF(AV251=16,"Alto",IF(AV251=20,"Alto",IF(AV251=25,"Alto","Bajo"))))))))))))))</f>
        <v>Bajo</v>
      </c>
      <c r="AX251" s="453" t="str">
        <f>IF(AV251=1," Aceptar el riesgo. No determinar acciones.",IF(AV251=2," Aceptar el riesgo. No determinar acciones.",IF(AV251=3," Aceptar el riesgo. No determinar acciones.",IF(AV251=4," Aceptar el riesgo. No determinar acciones.",IF(AV251=5," Evaluar a juicio de experto la nececidad de deterrminar acciones para prevenir su ocurrencia",IF(AV251=6," Evaluar a juicio de experto la nececidad de deterrminar acciones para prevenir su ocurrencia",IF(AV251=8," Evaluar a juicio de experto la nececidad de deterrminar acciones para prevenir su ocurrencia",IF(AV251=9," Evaluar a juicio de experto la nececidad de deterrminar acciones para prevenir su ocurrencia",IF(AV251=10," Evaluar a juicio de experto la nececidad de deterrminar acciones para prevenir su ocurrencia",IF(AV251=12," Evaluar a juicio de experto la nececidad de deterrminar acciones para prevenir su ocurrencia",IF(AV251=15," Deterrminar acciones para prevenir su ocurrencia, compartirla o eliminarla.",IF(AV251=16," Deterrminar acciones para prevenir su ocurrencia, compartirla o eliminarla.",IF(AV251=20," Deterrminar acciones para prevenir su ocurrencia, compartirla o eliminarla.",IF(AV251=25," Deterrminar acciones para prevenir su ocurrencia, compartirla o eliminarla."," Aceptar el riesgo. No determinar acciones."))))))))))))))</f>
        <v xml:space="preserve"> Aceptar el riesgo. No determinar acciones.</v>
      </c>
      <c r="AZ251" s="454"/>
      <c r="BA251" s="456"/>
      <c r="BB251" s="458"/>
    </row>
    <row r="252" spans="2:54" ht="42" customHeight="1">
      <c r="B252" s="477"/>
      <c r="C252" s="482"/>
      <c r="D252" s="460"/>
      <c r="E252" s="483"/>
      <c r="F252" s="460"/>
      <c r="G252" s="460"/>
      <c r="H252" s="460"/>
      <c r="I252" s="460"/>
      <c r="J252" s="198" t="s">
        <v>636</v>
      </c>
      <c r="K252" s="198" t="s">
        <v>638</v>
      </c>
      <c r="M252" s="462"/>
      <c r="N252" s="462"/>
      <c r="O252" s="462"/>
      <c r="P252" s="462"/>
      <c r="Q252" s="462"/>
      <c r="R252" s="462"/>
      <c r="S252" s="463"/>
      <c r="U252" s="198" t="str">
        <f t="shared" si="76"/>
        <v>Incorporación de capacitaciones con acompañamiento del SENA para temas tecnicos a fortalcer.</v>
      </c>
      <c r="V252" s="312" t="s">
        <v>120</v>
      </c>
      <c r="W252" s="195" t="s">
        <v>136</v>
      </c>
      <c r="X252" s="462">
        <v>2</v>
      </c>
      <c r="Y252" s="462"/>
      <c r="Z252" s="462"/>
      <c r="AA252" s="462">
        <v>1</v>
      </c>
      <c r="AB252" s="462"/>
      <c r="AC252" s="462"/>
      <c r="AD252" s="462">
        <v>2</v>
      </c>
      <c r="AE252" s="462"/>
      <c r="AF252" s="462"/>
      <c r="AG252" s="462">
        <v>2</v>
      </c>
      <c r="AH252" s="462"/>
      <c r="AI252" s="462"/>
      <c r="AJ252" s="202">
        <f t="shared" si="79"/>
        <v>0.875</v>
      </c>
      <c r="AK252" s="201" t="str">
        <f t="shared" si="80"/>
        <v>Efectivo</v>
      </c>
      <c r="AL252" s="481"/>
      <c r="AM252" s="481"/>
      <c r="AN252" s="481"/>
      <c r="AO252" s="481"/>
      <c r="AQ252" s="471"/>
      <c r="AR252" s="470"/>
      <c r="AS252" s="471"/>
      <c r="AT252" s="451"/>
      <c r="AU252" s="451"/>
      <c r="AV252" s="452"/>
      <c r="AW252" s="451"/>
      <c r="AX252" s="453"/>
      <c r="AZ252" s="455"/>
      <c r="BA252" s="457"/>
      <c r="BB252" s="459"/>
    </row>
    <row r="253" spans="2:54" ht="44.25" customHeight="1">
      <c r="B253" s="477"/>
      <c r="C253" s="461" t="s">
        <v>639</v>
      </c>
      <c r="D253" s="460" t="s">
        <v>119</v>
      </c>
      <c r="E253" s="483"/>
      <c r="F253" s="460"/>
      <c r="G253" s="460"/>
      <c r="H253" s="460"/>
      <c r="I253" s="460"/>
      <c r="J253" s="203" t="s">
        <v>219</v>
      </c>
      <c r="K253" s="199" t="s">
        <v>108</v>
      </c>
      <c r="M253" s="462">
        <v>3</v>
      </c>
      <c r="N253" s="462" t="str">
        <f>IF(M253=5,"Esperada",IF(M253=4,"Alta",IF(M253=3,"Media",IF(M253=2,"Baja",IF(M253=1,"Remota","0")))))</f>
        <v>Media</v>
      </c>
      <c r="O253" s="462">
        <v>4</v>
      </c>
      <c r="P253" s="462" t="str">
        <f>IF(O253=5,"Significativo",IF(O253=4,"Alto",IF(O253=3,"Medio",IF(O253=2,"Bajo",IF(O253=1,"No Significativo","0")))))</f>
        <v>Alto</v>
      </c>
      <c r="Q253" s="462" t="s">
        <v>92</v>
      </c>
      <c r="R253" s="462">
        <f>O253*M253</f>
        <v>12</v>
      </c>
      <c r="S253" s="463" t="str">
        <f>IF(R253=1,"Bajo",IF(R253=2,"Bajo",IF(R253=3,"Bajo",IF(R253=4,"Bajo",IF(R253=5,"Medio",IF(R253=6,"Medio",IF(R253=8,"Medio",IF(R253=9,"Medio",IF(R253=10,"Medio",IF(R253=12,"Medio",IF(R253=15,"Alto",IF(R253=16,"Alto",IF(R253=20,"Alto",IF(R253=25,"Alto","0"))))))))))))))</f>
        <v>Medio</v>
      </c>
      <c r="U253" s="199" t="str">
        <f t="shared" si="76"/>
        <v>Auditorias de control interno</v>
      </c>
      <c r="V253" s="312" t="s">
        <v>109</v>
      </c>
      <c r="W253" s="195" t="s">
        <v>110</v>
      </c>
      <c r="X253" s="462">
        <v>2</v>
      </c>
      <c r="Y253" s="462"/>
      <c r="Z253" s="462"/>
      <c r="AA253" s="462">
        <v>1</v>
      </c>
      <c r="AB253" s="462"/>
      <c r="AC253" s="462"/>
      <c r="AD253" s="462">
        <v>2</v>
      </c>
      <c r="AE253" s="462"/>
      <c r="AF253" s="462"/>
      <c r="AG253" s="462">
        <v>2</v>
      </c>
      <c r="AH253" s="462"/>
      <c r="AI253" s="462"/>
      <c r="AJ253" s="202">
        <f t="shared" si="79"/>
        <v>0.875</v>
      </c>
      <c r="AK253" s="201" t="str">
        <f t="shared" si="80"/>
        <v>Efectivo</v>
      </c>
      <c r="AL253" s="481">
        <f>AVERAGE(AJ253:AJ254)</f>
        <v>0.875</v>
      </c>
      <c r="AM253" s="481" t="str">
        <f>IF(AND(AL253&gt;=0%,AL253&lt;40%),"0% ",IF(AND(AL253&gt;=41%,AL253&lt;60%),"20%",IF(AND(AL253&gt;=61%,AL253&lt;80%),"40%",IF(AND(AL253&gt;=81%,AL253&lt;90%),"60%", IF(AND(AL253&gt;=91%,AL253&lt;=100%),"80","0%")))))</f>
        <v>60%</v>
      </c>
      <c r="AN253" s="481">
        <v>0.88</v>
      </c>
      <c r="AO253" s="481" t="str">
        <f>IF(AND(AN253&gt;=0%,AN253&lt;40%),"0% ",IF(AND(AN253&gt;=41%,AN253&lt;60%),"20%",IF(AND(AN253&gt;=61%,AN253&lt;80%),"40%",IF(AND(AN253&gt;=81%,AN253&lt;90%),"60%", IF(AND(AN253&gt;=91%,AN253&lt;=100%),"80","0%")))))</f>
        <v>60%</v>
      </c>
      <c r="AQ253" s="471">
        <f>M253-(M253*AL253:AL254)</f>
        <v>0.375</v>
      </c>
      <c r="AR253" s="470" t="str">
        <f>IF(AQ253=5,"Esperada",IF(AQ253=4,"Alta",IF(AQ253=3,"Media",IF(AQ253=2,"Baja",IF(AQ253=1,"Remota","Remota")))))</f>
        <v>Remota</v>
      </c>
      <c r="AS253" s="471">
        <f>O253-(O253*AO253:AO254)</f>
        <v>1.6</v>
      </c>
      <c r="AT253" s="451" t="str">
        <f>IF(AS253=5,"Significativo",IF(AS253=4,"Alto",IF(AS253=3,"Medio",IF(AS253=2,"Bajo",IF(AS253=1,"No Significativo","No Significativo")))))</f>
        <v>No Significativo</v>
      </c>
      <c r="AU253" s="451" t="str">
        <f>Q253</f>
        <v>Operacional</v>
      </c>
      <c r="AV253" s="452">
        <f>AQ253*AS253</f>
        <v>0.60000000000000009</v>
      </c>
      <c r="AW253" s="451" t="str">
        <f>IF(AV253=1,"Bajo",IF(AV253=2,"Bajo",IF(AV253=3,"Bajo",IF(AV253=4,"Bajo",IF(AV253=5,"Medio",IF(AV253=6,"Medio",IF(AV253=8,"Medio",IF(AV253=9,"Medio",IF(AV253=10,"Medio",IF(AV253=12,"Medio",IF(AV253=15,"Alto",IF(AV253=16,"Alto",IF(AV253=20,"Alto",IF(AV253=25,"Alto","Bajo"))))))))))))))</f>
        <v>Bajo</v>
      </c>
      <c r="AX253" s="453" t="str">
        <f>IF(AV253=1," Aceptar el riesgo. No determinar acciones.",IF(AV253=2," Aceptar el riesgo. No determinar acciones.",IF(AV253=3," Aceptar el riesgo. No determinar acciones.",IF(AV253=4," Aceptar el riesgo. No determinar acciones.",IF(AV253=5," Evaluar a juicio de experto la nececidad de deterrminar acciones para prevenir su ocurrencia",IF(AV253=6," Evaluar a juicio de experto la nececidad de deterrminar acciones para prevenir su ocurrencia",IF(AV253=8," Evaluar a juicio de experto la nececidad de deterrminar acciones para prevenir su ocurrencia",IF(AV253=9," Evaluar a juicio de experto la nececidad de deterrminar acciones para prevenir su ocurrencia",IF(AV253=10," Evaluar a juicio de experto la nececidad de deterrminar acciones para prevenir su ocurrencia",IF(AV253=12," Evaluar a juicio de experto la nececidad de deterrminar acciones para prevenir su ocurrencia",IF(AV253=15," Deterrminar acciones para prevenir su ocurrencia, compartirla o eliminarla.",IF(AV253=16," Deterrminar acciones para prevenir su ocurrencia, compartirla o eliminarla.",IF(AV253=20," Deterrminar acciones para prevenir su ocurrencia, compartirla o eliminarla.",IF(AV253=25," Deterrminar acciones para prevenir su ocurrencia, compartirla o eliminarla."," Aceptar el riesgo. No determinar acciones."))))))))))))))</f>
        <v xml:space="preserve"> Aceptar el riesgo. No determinar acciones.</v>
      </c>
      <c r="AZ253" s="454"/>
      <c r="BA253" s="456"/>
      <c r="BB253" s="458"/>
    </row>
    <row r="254" spans="2:54" ht="30" customHeight="1">
      <c r="B254" s="477"/>
      <c r="C254" s="461"/>
      <c r="D254" s="460"/>
      <c r="E254" s="483"/>
      <c r="F254" s="460"/>
      <c r="G254" s="460"/>
      <c r="H254" s="460"/>
      <c r="I254" s="460"/>
      <c r="J254" s="108" t="s">
        <v>398</v>
      </c>
      <c r="K254" s="199" t="s">
        <v>249</v>
      </c>
      <c r="M254" s="462"/>
      <c r="N254" s="462"/>
      <c r="O254" s="462"/>
      <c r="P254" s="462"/>
      <c r="Q254" s="462"/>
      <c r="R254" s="462"/>
      <c r="S254" s="463"/>
      <c r="U254" s="199" t="str">
        <f t="shared" si="76"/>
        <v>Seguimiento mediante la matriz de requisitos legales</v>
      </c>
      <c r="V254" s="312" t="s">
        <v>120</v>
      </c>
      <c r="W254" s="195" t="s">
        <v>121</v>
      </c>
      <c r="X254" s="462">
        <v>2</v>
      </c>
      <c r="Y254" s="462"/>
      <c r="Z254" s="462"/>
      <c r="AA254" s="462">
        <v>1</v>
      </c>
      <c r="AB254" s="462"/>
      <c r="AC254" s="462"/>
      <c r="AD254" s="462">
        <v>2</v>
      </c>
      <c r="AE254" s="462"/>
      <c r="AF254" s="462"/>
      <c r="AG254" s="462">
        <v>2</v>
      </c>
      <c r="AH254" s="462"/>
      <c r="AI254" s="462"/>
      <c r="AJ254" s="202">
        <f t="shared" si="79"/>
        <v>0.875</v>
      </c>
      <c r="AK254" s="201" t="str">
        <f t="shared" si="80"/>
        <v>Efectivo</v>
      </c>
      <c r="AL254" s="481"/>
      <c r="AM254" s="481"/>
      <c r="AN254" s="481"/>
      <c r="AO254" s="481"/>
      <c r="AQ254" s="471"/>
      <c r="AR254" s="470"/>
      <c r="AS254" s="471"/>
      <c r="AT254" s="451"/>
      <c r="AU254" s="451"/>
      <c r="AV254" s="452"/>
      <c r="AW254" s="451"/>
      <c r="AX254" s="453"/>
      <c r="AZ254" s="455"/>
      <c r="BA254" s="457"/>
      <c r="BB254" s="459"/>
    </row>
    <row r="255" spans="2:54" ht="30.75" customHeight="1">
      <c r="B255" s="477"/>
      <c r="C255" s="461" t="s">
        <v>640</v>
      </c>
      <c r="D255" s="460" t="s">
        <v>119</v>
      </c>
      <c r="E255" s="483"/>
      <c r="F255" s="460"/>
      <c r="G255" s="460"/>
      <c r="H255" s="460"/>
      <c r="I255" s="460"/>
      <c r="J255" s="198" t="s">
        <v>641</v>
      </c>
      <c r="K255" s="198" t="s">
        <v>645</v>
      </c>
      <c r="M255" s="462">
        <v>3</v>
      </c>
      <c r="N255" s="462" t="str">
        <f>IF(M255=5,"Esperada",IF(M255=4,"Alta",IF(M255=3,"Media",IF(M255=2,"Baja",IF(M255=1,"Remota","0")))))</f>
        <v>Media</v>
      </c>
      <c r="O255" s="462">
        <v>4</v>
      </c>
      <c r="P255" s="462" t="str">
        <f>IF(O255=5,"Significativo",IF(O255=4,"Alto",IF(O255=3,"Medio",IF(O255=2,"Bajo",IF(O255=1,"No Significativo","0")))))</f>
        <v>Alto</v>
      </c>
      <c r="Q255" s="462" t="s">
        <v>92</v>
      </c>
      <c r="R255" s="462">
        <f>O255*M255</f>
        <v>12</v>
      </c>
      <c r="S255" s="463" t="str">
        <f>IF(R255=1,"Bajo",IF(R255=2,"Bajo",IF(R255=3,"Bajo",IF(R255=4,"Bajo",IF(R255=5,"Medio",IF(R255=6,"Medio",IF(R255=8,"Medio",IF(R255=9,"Medio",IF(R255=10,"Medio",IF(R255=12,"Medio",IF(R255=15,"Alto",IF(R255=16,"Alto",IF(R255=20,"Alto",IF(R255=25,"Alto","0"))))))))))))))</f>
        <v>Medio</v>
      </c>
      <c r="U255" s="198" t="str">
        <f t="shared" si="76"/>
        <v>Desarrollo del Plan de formacion</v>
      </c>
      <c r="V255" s="312" t="s">
        <v>109</v>
      </c>
      <c r="W255" s="195" t="s">
        <v>136</v>
      </c>
      <c r="X255" s="462">
        <v>2</v>
      </c>
      <c r="Y255" s="462"/>
      <c r="Z255" s="462"/>
      <c r="AA255" s="462">
        <v>1</v>
      </c>
      <c r="AB255" s="462"/>
      <c r="AC255" s="462"/>
      <c r="AD255" s="462">
        <v>2</v>
      </c>
      <c r="AE255" s="462"/>
      <c r="AF255" s="462"/>
      <c r="AG255" s="462">
        <v>2</v>
      </c>
      <c r="AH255" s="462"/>
      <c r="AI255" s="462"/>
      <c r="AJ255" s="202">
        <f t="shared" si="79"/>
        <v>0.875</v>
      </c>
      <c r="AK255" s="201" t="str">
        <f t="shared" si="80"/>
        <v>Efectivo</v>
      </c>
      <c r="AL255" s="481">
        <f>AVERAGE(AJ255:AJ257)</f>
        <v>0.83333333333333337</v>
      </c>
      <c r="AM255" s="481" t="str">
        <f>IF(AND(AL255&gt;=0%,AL255&lt;40%),"0% ",IF(AND(AL255&gt;=41%,AL255&lt;60%),"20%",IF(AND(AL255&gt;=61%,AL255&lt;80%),"40%",IF(AND(AL255&gt;=81%,AL255&lt;90%),"60%", IF(AND(AL255&gt;=91%,AL255&lt;=100%),"80","0%")))))</f>
        <v>60%</v>
      </c>
      <c r="AN255" s="481">
        <f>AVERAGE(AJ255:AJ257)</f>
        <v>0.83333333333333337</v>
      </c>
      <c r="AO255" s="481" t="str">
        <f>IF(AND(AN255&gt;=0%,AN255&lt;40%),"0% ",IF(AND(AN255&gt;=41%,AN255&lt;60%),"20%",IF(AND(AN255&gt;=61%,AN255&lt;80%),"40%",IF(AND(AN255&gt;=81%,AN255&lt;90%),"60%", IF(AND(AN255&gt;=91%,AN255&lt;=100%),"80","0%")))))</f>
        <v>60%</v>
      </c>
      <c r="AQ255" s="471">
        <f>M255-(M255*AL255)</f>
        <v>0.5</v>
      </c>
      <c r="AR255" s="470" t="str">
        <f>IF(AQ255=5,"Esperada",IF(AQ255=4,"Alta",IF(AQ255=3,"Media",IF(AQ255=2,"Baja",IF(AQ255=1,"Remota","Remota")))))</f>
        <v>Remota</v>
      </c>
      <c r="AS255" s="471">
        <f>O255-(O255*AO255)</f>
        <v>1.6</v>
      </c>
      <c r="AT255" s="451" t="str">
        <f>IF(AS255=5,"Significativo",IF(AS255=4,"Alto",IF(AS255=3,"Medio",IF(AS255=2,"Bajo",IF(AS255=1,"No Significativo","No Significativo")))))</f>
        <v>No Significativo</v>
      </c>
      <c r="AU255" s="451" t="str">
        <f>Q255</f>
        <v>Operacional</v>
      </c>
      <c r="AV255" s="452">
        <f>AQ255*AS255</f>
        <v>0.8</v>
      </c>
      <c r="AW255" s="451" t="str">
        <f>IF(AV255=1,"Bajo",IF(AV255=2,"Bajo",IF(AV255=3,"Bajo",IF(AV255=4,"Bajo",IF(AV255=5,"Medio",IF(AV255=6,"Medio",IF(AV255=8,"Medio",IF(AV255=9,"Medio",IF(AV255=10,"Medio",IF(AV255=12,"Medio",IF(AV255=15,"Alto",IF(AV255=16,"Alto",IF(AV255=20,"Alto",IF(AV255=25,"Alto","Bajo"))))))))))))))</f>
        <v>Bajo</v>
      </c>
      <c r="AX255" s="451" t="str">
        <f>IF(AV255=1," Aceptar el riesgo. No determinar acciones.",IF(AV255=2," Aceptar el riesgo. No determinar acciones.",IF(AV255=3," Aceptar el riesgo. No determinar acciones.",IF(AV255=4," Aceptar el riesgo. No determinar acciones.",IF(AV255=5," Evaluar a juicio de experto la nececidad de deterrminar acciones para prevenir su ocurrencia",IF(AV255=6," Evaluar a juicio de experto la nececidad de deterrminar acciones para prevenir su ocurrencia",IF(AV255=8," Evaluar a juicio de experto la nececidad de deterrminar acciones para prevenir su ocurrencia",IF(AV255=9," Evaluar a juicio de experto la nececidad de deterrminar acciones para prevenir su ocurrencia",IF(AV255=10," Evaluar a juicio de experto la nececidad de deterrminar acciones para prevenir su ocurrencia",IF(AV255=12," Evaluar a juicio de experto la nececidad de deterrminar acciones para prevenir su ocurrencia",IF(AV255=15," Deterrminar acciones para prevenir su ocurrencia, compartirla o eliminarla.",IF(AV255=16," Deterrminar acciones para prevenir su ocurrencia, compartirla o eliminarla.",IF(AV255=20," Deterrminar acciones para prevenir su ocurrencia, compartirla o eliminarla.",IF(AV255=25," Deterrminar acciones para prevenir su ocurrencia, compartirla o eliminarla."," Aceptar el riesgo. No determinar acciones."))))))))))))))</f>
        <v xml:space="preserve"> Aceptar el riesgo. No determinar acciones.</v>
      </c>
      <c r="AZ255" s="454"/>
      <c r="BA255" s="456"/>
      <c r="BB255" s="458"/>
    </row>
    <row r="256" spans="2:54" ht="30.75" customHeight="1">
      <c r="B256" s="477"/>
      <c r="C256" s="461"/>
      <c r="D256" s="460"/>
      <c r="E256" s="483"/>
      <c r="F256" s="460"/>
      <c r="G256" s="460"/>
      <c r="H256" s="460"/>
      <c r="I256" s="460"/>
      <c r="J256" s="198" t="s">
        <v>643</v>
      </c>
      <c r="K256" s="198" t="s">
        <v>644</v>
      </c>
      <c r="M256" s="462"/>
      <c r="N256" s="462"/>
      <c r="O256" s="462"/>
      <c r="P256" s="462"/>
      <c r="Q256" s="462"/>
      <c r="R256" s="462"/>
      <c r="S256" s="463"/>
      <c r="U256" s="198" t="str">
        <f t="shared" si="76"/>
        <v>Desarrollo del Plan de bienestar</v>
      </c>
      <c r="V256" s="312" t="s">
        <v>109</v>
      </c>
      <c r="W256" s="195" t="s">
        <v>136</v>
      </c>
      <c r="X256" s="462">
        <v>2</v>
      </c>
      <c r="Y256" s="462"/>
      <c r="Z256" s="462"/>
      <c r="AA256" s="462">
        <v>1</v>
      </c>
      <c r="AB256" s="462"/>
      <c r="AC256" s="462"/>
      <c r="AD256" s="462">
        <v>2</v>
      </c>
      <c r="AE256" s="462"/>
      <c r="AF256" s="462"/>
      <c r="AG256" s="462">
        <v>1</v>
      </c>
      <c r="AH256" s="462"/>
      <c r="AI256" s="462"/>
      <c r="AJ256" s="202">
        <f t="shared" si="79"/>
        <v>0.75</v>
      </c>
      <c r="AK256" s="201" t="str">
        <f t="shared" si="80"/>
        <v>Medianamente Efectivo</v>
      </c>
      <c r="AL256" s="481"/>
      <c r="AM256" s="481"/>
      <c r="AN256" s="481"/>
      <c r="AO256" s="481"/>
      <c r="AQ256" s="471"/>
      <c r="AR256" s="470"/>
      <c r="AS256" s="471"/>
      <c r="AT256" s="451"/>
      <c r="AU256" s="451"/>
      <c r="AV256" s="452"/>
      <c r="AW256" s="451"/>
      <c r="AX256" s="451"/>
      <c r="AZ256" s="464"/>
      <c r="BA256" s="494"/>
      <c r="BB256" s="492"/>
    </row>
    <row r="257" spans="2:54" ht="30.75" customHeight="1">
      <c r="B257" s="477"/>
      <c r="C257" s="461"/>
      <c r="D257" s="460"/>
      <c r="E257" s="483"/>
      <c r="F257" s="460"/>
      <c r="G257" s="460"/>
      <c r="H257" s="460"/>
      <c r="I257" s="460"/>
      <c r="J257" s="108" t="s">
        <v>642</v>
      </c>
      <c r="K257" s="198" t="s">
        <v>645</v>
      </c>
      <c r="M257" s="462"/>
      <c r="N257" s="462"/>
      <c r="O257" s="462"/>
      <c r="P257" s="462"/>
      <c r="Q257" s="462"/>
      <c r="R257" s="462"/>
      <c r="S257" s="463"/>
      <c r="U257" s="198" t="str">
        <f t="shared" si="76"/>
        <v>Desarrollo del Plan de formacion</v>
      </c>
      <c r="V257" s="312" t="s">
        <v>109</v>
      </c>
      <c r="W257" s="195" t="s">
        <v>136</v>
      </c>
      <c r="X257" s="462">
        <v>2</v>
      </c>
      <c r="Y257" s="462"/>
      <c r="Z257" s="462"/>
      <c r="AA257" s="462">
        <v>1</v>
      </c>
      <c r="AB257" s="462"/>
      <c r="AC257" s="462"/>
      <c r="AD257" s="462">
        <v>2</v>
      </c>
      <c r="AE257" s="462"/>
      <c r="AF257" s="462"/>
      <c r="AG257" s="462">
        <v>2</v>
      </c>
      <c r="AH257" s="462"/>
      <c r="AI257" s="462"/>
      <c r="AJ257" s="202">
        <f t="shared" si="79"/>
        <v>0.875</v>
      </c>
      <c r="AK257" s="201" t="str">
        <f t="shared" si="80"/>
        <v>Efectivo</v>
      </c>
      <c r="AL257" s="481"/>
      <c r="AM257" s="481"/>
      <c r="AN257" s="481"/>
      <c r="AO257" s="481"/>
      <c r="AQ257" s="471"/>
      <c r="AR257" s="470"/>
      <c r="AS257" s="471"/>
      <c r="AT257" s="451"/>
      <c r="AU257" s="451"/>
      <c r="AV257" s="452"/>
      <c r="AW257" s="451"/>
      <c r="AX257" s="451"/>
      <c r="AZ257" s="455"/>
      <c r="BA257" s="457"/>
      <c r="BB257" s="459"/>
    </row>
    <row r="258" spans="2:54" ht="30.75" customHeight="1">
      <c r="B258" s="477"/>
      <c r="C258" s="495" t="s">
        <v>646</v>
      </c>
      <c r="D258" s="460" t="s">
        <v>119</v>
      </c>
      <c r="E258" s="483"/>
      <c r="F258" s="460"/>
      <c r="G258" s="460"/>
      <c r="H258" s="460"/>
      <c r="I258" s="460"/>
      <c r="J258" s="108" t="s">
        <v>648</v>
      </c>
      <c r="K258" s="108" t="s">
        <v>650</v>
      </c>
      <c r="M258" s="462">
        <v>4</v>
      </c>
      <c r="N258" s="462" t="str">
        <f>IF(M258=5,"Esperada",IF(M258=4,"Alta",IF(M258=3,"Media",IF(M258=2,"Baja",IF(M258=1,"Remota","0")))))</f>
        <v>Alta</v>
      </c>
      <c r="O258" s="462">
        <v>3</v>
      </c>
      <c r="P258" s="462" t="str">
        <f>IF(O258=5,"Significativo",IF(O258=4,"Alto",IF(O258=3,"Medio",IF(O258=2,"Bajo",IF(O258=1,"No Significativo","0")))))</f>
        <v>Medio</v>
      </c>
      <c r="Q258" s="462" t="s">
        <v>92</v>
      </c>
      <c r="R258" s="462">
        <f>O258*M258</f>
        <v>12</v>
      </c>
      <c r="S258" s="463" t="str">
        <f>IF(R258=1,"Bajo",IF(R258=2,"Bajo",IF(R258=3,"Bajo",IF(R258=4,"Bajo",IF(R258=5,"Medio",IF(R258=6,"Medio",IF(R258=8,"Medio",IF(R258=9,"Medio",IF(R258=10,"Medio",IF(R258=12,"Medio",IF(R258=15,"Alto",IF(R258=16,"Alto",IF(R258=20,"Alto",IF(R258=25,"Alto","0"))))))))))))))</f>
        <v>Medio</v>
      </c>
      <c r="U258" s="198" t="str">
        <f t="shared" si="76"/>
        <v>Aplicación del procedimiento de selección de personal</v>
      </c>
      <c r="V258" s="312" t="s">
        <v>120</v>
      </c>
      <c r="W258" s="195" t="s">
        <v>136</v>
      </c>
      <c r="X258" s="462">
        <v>2</v>
      </c>
      <c r="Y258" s="462"/>
      <c r="Z258" s="462"/>
      <c r="AA258" s="462">
        <v>1</v>
      </c>
      <c r="AB258" s="462"/>
      <c r="AC258" s="462"/>
      <c r="AD258" s="462">
        <v>2</v>
      </c>
      <c r="AE258" s="462"/>
      <c r="AF258" s="462"/>
      <c r="AG258" s="462">
        <v>2</v>
      </c>
      <c r="AH258" s="462"/>
      <c r="AI258" s="462"/>
      <c r="AJ258" s="202">
        <f t="shared" ref="AJ258:AJ272" si="81">((X258/2)+(AA258/2)+(AD258/2)+(AG258/2))/4</f>
        <v>0.875</v>
      </c>
      <c r="AK258" s="201" t="str">
        <f t="shared" ref="AK258:AK272" si="82">IF(AND(AJ258&gt;=0%,AJ258&lt;40%),"No Efectivo",IF(AND(AJ258&gt;=41%,AJ258&lt;60%),"Poco Efectivo",IF(AND(AJ258&gt;=61%,AJ258&lt;80%),"Medianamente Efectivo",IF(AND(AJ258&gt;=81%,AJ258&lt;90%),"Efectivo", IF(AND(AJ258&gt;=91%,AJ258&lt;=100%),"Altamente Efectivo")))))</f>
        <v>Efectivo</v>
      </c>
      <c r="AL258" s="481">
        <f>AVERAGE(AJ258:AJ259)</f>
        <v>0.875</v>
      </c>
      <c r="AM258" s="481" t="str">
        <f>IF(AND(AL258&gt;=0%,AL258&lt;40%),"0% ",IF(AND(AL258&gt;=41%,AL258&lt;60%),"20%",IF(AND(AL258&gt;=61%,AL258&lt;80%),"40%",IF(AND(AL258&gt;=81%,AL258&lt;90%),"60%", IF(AND(AL258&gt;=91%,AL258&lt;=100%),"80","0%")))))</f>
        <v>60%</v>
      </c>
      <c r="AN258" s="481">
        <v>0</v>
      </c>
      <c r="AO258" s="481" t="str">
        <f>IF(AND(AN258&gt;=0%,AN258&lt;40%),"0% ",IF(AND(AN258&gt;=41%,AN258&lt;60%),"20%",IF(AND(AN258&gt;=61%,AN258&lt;80%),"40%",IF(AND(AN258&gt;=81%,AN258&lt;90%),"60%", IF(AND(AN258&gt;=91%,AN258&lt;=100%),"80","0%")))))</f>
        <v xml:space="preserve">0% </v>
      </c>
      <c r="AQ258" s="471">
        <f>M258-(M258*AL258:AL259)</f>
        <v>0.5</v>
      </c>
      <c r="AR258" s="470" t="str">
        <f>IF(AQ258=5,"Esperada",IF(AQ258=4,"Alta",IF(AQ258=3,"Media",IF(AQ258=2,"Baja",IF(AQ258=1,"Remota","Remota")))))</f>
        <v>Remota</v>
      </c>
      <c r="AS258" s="471">
        <f>O258-(O258*AO258:AO259)</f>
        <v>3</v>
      </c>
      <c r="AT258" s="451" t="str">
        <f>IF(AS258=5,"Significativo",IF(AS258=4,"Alto",IF(AS258=3,"Medio",IF(AS258=2,"Bajo",IF(AS258=1,"No Significativo","No Significativo")))))</f>
        <v>Medio</v>
      </c>
      <c r="AU258" s="451" t="str">
        <f>Q258</f>
        <v>Operacional</v>
      </c>
      <c r="AV258" s="452">
        <f>AQ258*AS258</f>
        <v>1.5</v>
      </c>
      <c r="AW258" s="451" t="str">
        <f>IF(AV258=1,"Bajo",IF(AV258=2,"Bajo",IF(AV258=3,"Bajo",IF(AV258=4,"Bajo",IF(AV258=5,"Medio",IF(AV258=6,"Medio",IF(AV258=8,"Medio",IF(AV258=9,"Medio",IF(AV258=10,"Medio",IF(AV258=12,"Medio",IF(AV258=15,"Alto",IF(AV258=16,"Alto",IF(AV258=20,"Alto",IF(AV258=25,"Alto","Bajo"))))))))))))))</f>
        <v>Bajo</v>
      </c>
      <c r="AX258" s="453" t="str">
        <f>IF(AV258=1," Aceptar el riesgo. No determinar acciones.",IF(AV258=2," Aceptar el riesgo. No determinar acciones.",IF(AV258=3," Aceptar el riesgo. No determinar acciones.",IF(AV258=4," Aceptar el riesgo. No determinar acciones.",IF(AV258=5," Evaluar a juicio de experto la nececidad de deterrminar acciones para prevenir su ocurrencia",IF(AV258=6," Evaluar a juicio de experto la nececidad de deterrminar acciones para prevenir su ocurrencia",IF(AV258=8," Evaluar a juicio de experto la nececidad de deterrminar acciones para prevenir su ocurrencia",IF(AV258=9," Evaluar a juicio de experto la nececidad de deterrminar acciones para prevenir su ocurrencia",IF(AV258=10," Evaluar a juicio de experto la nececidad de deterrminar acciones para prevenir su ocurrencia",IF(AV258=12," Evaluar a juicio de experto la nececidad de deterrminar acciones para prevenir su ocurrencia",IF(AV258=15," Deterrminar acciones para prevenir su ocurrencia, compartirla o eliminarla.",IF(AV258=16," Deterrminar acciones para prevenir su ocurrencia, compartirla o eliminarla.",IF(AV258=20," Deterrminar acciones para prevenir su ocurrencia, compartirla o eliminarla.",IF(AV258=25," Deterrminar acciones para prevenir su ocurrencia, compartirla o eliminarla."," Aceptar el riesgo. No determinar acciones."))))))))))))))</f>
        <v xml:space="preserve"> Aceptar el riesgo. No determinar acciones.</v>
      </c>
      <c r="AZ258" s="454"/>
      <c r="BA258" s="456"/>
      <c r="BB258" s="458"/>
    </row>
    <row r="259" spans="2:54" ht="30.75" customHeight="1">
      <c r="B259" s="477"/>
      <c r="C259" s="496"/>
      <c r="D259" s="460"/>
      <c r="E259" s="483"/>
      <c r="F259" s="460"/>
      <c r="G259" s="460"/>
      <c r="H259" s="460"/>
      <c r="I259" s="460"/>
      <c r="J259" s="198" t="s">
        <v>649</v>
      </c>
      <c r="K259" s="108" t="s">
        <v>651</v>
      </c>
      <c r="M259" s="462"/>
      <c r="N259" s="462"/>
      <c r="O259" s="462"/>
      <c r="P259" s="462"/>
      <c r="Q259" s="462"/>
      <c r="R259" s="462"/>
      <c r="S259" s="463"/>
      <c r="U259" s="198" t="str">
        <f t="shared" si="76"/>
        <v>Aplicación de induccion y reinduccion</v>
      </c>
      <c r="V259" s="312" t="s">
        <v>120</v>
      </c>
      <c r="W259" s="195" t="s">
        <v>136</v>
      </c>
      <c r="X259" s="462">
        <v>2</v>
      </c>
      <c r="Y259" s="462"/>
      <c r="Z259" s="462"/>
      <c r="AA259" s="462">
        <v>1</v>
      </c>
      <c r="AB259" s="462"/>
      <c r="AC259" s="462"/>
      <c r="AD259" s="462">
        <v>2</v>
      </c>
      <c r="AE259" s="462"/>
      <c r="AF259" s="462"/>
      <c r="AG259" s="462">
        <v>2</v>
      </c>
      <c r="AH259" s="462"/>
      <c r="AI259" s="462"/>
      <c r="AJ259" s="202">
        <f t="shared" si="81"/>
        <v>0.875</v>
      </c>
      <c r="AK259" s="201" t="str">
        <f t="shared" si="82"/>
        <v>Efectivo</v>
      </c>
      <c r="AL259" s="481"/>
      <c r="AM259" s="481"/>
      <c r="AN259" s="481"/>
      <c r="AO259" s="481"/>
      <c r="AQ259" s="471"/>
      <c r="AR259" s="470"/>
      <c r="AS259" s="471"/>
      <c r="AT259" s="451"/>
      <c r="AU259" s="451"/>
      <c r="AV259" s="452"/>
      <c r="AW259" s="451"/>
      <c r="AX259" s="453"/>
      <c r="AZ259" s="455"/>
      <c r="BA259" s="457"/>
      <c r="BB259" s="459"/>
    </row>
    <row r="260" spans="2:54" ht="37.5" customHeight="1">
      <c r="B260" s="477"/>
      <c r="C260" s="482" t="s">
        <v>652</v>
      </c>
      <c r="D260" s="460"/>
      <c r="E260" s="483"/>
      <c r="F260" s="460" t="s">
        <v>119</v>
      </c>
      <c r="G260" s="460"/>
      <c r="H260" s="460"/>
      <c r="I260" s="460"/>
      <c r="J260" s="108" t="s">
        <v>653</v>
      </c>
      <c r="K260" s="108" t="s">
        <v>654</v>
      </c>
      <c r="M260" s="462">
        <v>3</v>
      </c>
      <c r="N260" s="462" t="str">
        <f>IF(M260=5,"Esperada",IF(M260=4,"Alta",IF(M260=3,"Media",IF(M260=2,"Baja",IF(M260=1,"Remota","0")))))</f>
        <v>Media</v>
      </c>
      <c r="O260" s="462">
        <v>3</v>
      </c>
      <c r="P260" s="462" t="str">
        <f>IF(O260=5,"Significativo",IF(O260=4,"Alto",IF(O260=3,"Medio",IF(O260=2,"Bajo",IF(O260=1,"No Significativo","0")))))</f>
        <v>Medio</v>
      </c>
      <c r="Q260" s="462" t="s">
        <v>92</v>
      </c>
      <c r="R260" s="462">
        <f>O260*M260</f>
        <v>9</v>
      </c>
      <c r="S260" s="463" t="str">
        <f>IF(R260=1,"Bajo",IF(R260=2,"Bajo",IF(R260=3,"Bajo",IF(R260=4,"Bajo",IF(R260=5,"Medio",IF(R260=6,"Medio",IF(R260=8,"Medio",IF(R260=9,"Medio",IF(R260=10,"Medio",IF(R260=12,"Medio",IF(R260=15,"Alto",IF(R260=16,"Alto",IF(R260=20,"Alto",IF(R260=25,"Alto","0"))))))))))))))</f>
        <v>Medio</v>
      </c>
      <c r="U260" s="198" t="str">
        <f t="shared" si="76"/>
        <v>Seguimiento a la  herramienta del control de la asistencia a las capacitaciones.</v>
      </c>
      <c r="V260" s="312" t="s">
        <v>120</v>
      </c>
      <c r="W260" s="195" t="s">
        <v>136</v>
      </c>
      <c r="X260" s="462">
        <v>2</v>
      </c>
      <c r="Y260" s="462"/>
      <c r="Z260" s="462"/>
      <c r="AA260" s="462">
        <v>1</v>
      </c>
      <c r="AB260" s="462"/>
      <c r="AC260" s="462"/>
      <c r="AD260" s="462">
        <v>2</v>
      </c>
      <c r="AE260" s="462"/>
      <c r="AF260" s="462"/>
      <c r="AG260" s="462">
        <v>2</v>
      </c>
      <c r="AH260" s="462"/>
      <c r="AI260" s="462"/>
      <c r="AJ260" s="202">
        <f t="shared" si="81"/>
        <v>0.875</v>
      </c>
      <c r="AK260" s="201" t="str">
        <f t="shared" si="82"/>
        <v>Efectivo</v>
      </c>
      <c r="AL260" s="481">
        <f>AVERAGE(AJ260:AJ261)</f>
        <v>0.875</v>
      </c>
      <c r="AM260" s="481" t="str">
        <f>IF(AND(AL260&gt;=0%,AL260&lt;40%),"0% ",IF(AND(AL260&gt;=41%,AL260&lt;60%),"20%",IF(AND(AL260&gt;=61%,AL260&lt;80%),"40%",IF(AND(AL260&gt;=81%,AL260&lt;90%),"60%", IF(AND(AL260&gt;=91%,AL260&lt;=100%),"80","0%")))))</f>
        <v>60%</v>
      </c>
      <c r="AN260" s="481">
        <v>0</v>
      </c>
      <c r="AO260" s="481" t="str">
        <f>IF(AND(AN260&gt;=0%,AN260&lt;40%),"0% ",IF(AND(AN260&gt;=41%,AN260&lt;60%),"20%",IF(AND(AN260&gt;=61%,AN260&lt;80%),"40%",IF(AND(AN260&gt;=81%,AN260&lt;90%),"60%", IF(AND(AN260&gt;=91%,AN260&lt;=100%),"80","0%")))))</f>
        <v xml:space="preserve">0% </v>
      </c>
      <c r="AQ260" s="471">
        <f>M260-(M260*AL260:AL261)</f>
        <v>0.375</v>
      </c>
      <c r="AR260" s="470" t="str">
        <f>IF(AQ260=5,"Esperada",IF(AQ260=4,"Alta",IF(AQ260=3,"Media",IF(AQ260=2,"Baja",IF(AQ260=1,"Remota","Remota")))))</f>
        <v>Remota</v>
      </c>
      <c r="AS260" s="471">
        <f>O260-(O260*AO260:AO261)</f>
        <v>3</v>
      </c>
      <c r="AT260" s="451" t="str">
        <f>IF(AS260=5,"Significativo",IF(AS260=4,"Alto",IF(AS260=3,"Medio",IF(AS260=2,"Bajo",IF(AS260=1,"No Significativo","No Significativo")))))</f>
        <v>Medio</v>
      </c>
      <c r="AU260" s="451" t="str">
        <f>Q260</f>
        <v>Operacional</v>
      </c>
      <c r="AV260" s="452">
        <f>AQ260*AS260</f>
        <v>1.125</v>
      </c>
      <c r="AW260" s="451" t="str">
        <f>IF(AV260=1,"Bajo",IF(AV260=2,"Bajo",IF(AV260=3,"Bajo",IF(AV260=4,"Bajo",IF(AV260=5,"Medio",IF(AV260=6,"Medio",IF(AV260=8,"Medio",IF(AV260=9,"Medio",IF(AV260=10,"Medio",IF(AV260=12,"Medio",IF(AV260=15,"Alto",IF(AV260=16,"Alto",IF(AV260=20,"Alto",IF(AV260=25,"Alto","Bajo"))))))))))))))</f>
        <v>Bajo</v>
      </c>
      <c r="AX260" s="453" t="str">
        <f>IF(AV260=1," Aceptar el riesgo. No determinar acciones.",IF(AV260=2," Aceptar el riesgo. No determinar acciones.",IF(AV260=3," Aceptar el riesgo. No determinar acciones.",IF(AV260=4," Aceptar el riesgo. No determinar acciones.",IF(AV260=5," Evaluar a juicio de experto la nececidad de deterrminar acciones para prevenir su ocurrencia",IF(AV260=6," Evaluar a juicio de experto la nececidad de deterrminar acciones para prevenir su ocurrencia",IF(AV260=8," Evaluar a juicio de experto la nececidad de deterrminar acciones para prevenir su ocurrencia",IF(AV260=9," Evaluar a juicio de experto la nececidad de deterrminar acciones para prevenir su ocurrencia",IF(AV260=10," Evaluar a juicio de experto la nececidad de deterrminar acciones para prevenir su ocurrencia",IF(AV260=12," Evaluar a juicio de experto la nececidad de deterrminar acciones para prevenir su ocurrencia",IF(AV260=15," Deterrminar acciones para prevenir su ocurrencia, compartirla o eliminarla.",IF(AV260=16," Deterrminar acciones para prevenir su ocurrencia, compartirla o eliminarla.",IF(AV260=20," Deterrminar acciones para prevenir su ocurrencia, compartirla o eliminarla.",IF(AV260=25," Deterrminar acciones para prevenir su ocurrencia, compartirla o eliminarla."," Aceptar el riesgo. No determinar acciones."))))))))))))))</f>
        <v xml:space="preserve"> Aceptar el riesgo. No determinar acciones.</v>
      </c>
      <c r="AZ260" s="454"/>
      <c r="BA260" s="456"/>
      <c r="BB260" s="458"/>
    </row>
    <row r="261" spans="2:54" ht="30.75" customHeight="1">
      <c r="B261" s="477"/>
      <c r="C261" s="482"/>
      <c r="D261" s="460"/>
      <c r="E261" s="483"/>
      <c r="F261" s="460"/>
      <c r="G261" s="460"/>
      <c r="H261" s="460"/>
      <c r="I261" s="460"/>
      <c r="J261" s="108" t="s">
        <v>647</v>
      </c>
      <c r="K261" s="198" t="s">
        <v>645</v>
      </c>
      <c r="M261" s="462"/>
      <c r="N261" s="462"/>
      <c r="O261" s="462"/>
      <c r="P261" s="462"/>
      <c r="Q261" s="462"/>
      <c r="R261" s="462"/>
      <c r="S261" s="463"/>
      <c r="U261" s="198" t="str">
        <f t="shared" si="76"/>
        <v>Desarrollo del Plan de formacion</v>
      </c>
      <c r="V261" s="312" t="s">
        <v>120</v>
      </c>
      <c r="W261" s="195" t="s">
        <v>136</v>
      </c>
      <c r="X261" s="462">
        <v>2</v>
      </c>
      <c r="Y261" s="462"/>
      <c r="Z261" s="462"/>
      <c r="AA261" s="462">
        <v>1</v>
      </c>
      <c r="AB261" s="462"/>
      <c r="AC261" s="462"/>
      <c r="AD261" s="462">
        <v>2</v>
      </c>
      <c r="AE261" s="462"/>
      <c r="AF261" s="462"/>
      <c r="AG261" s="462">
        <v>2</v>
      </c>
      <c r="AH261" s="462"/>
      <c r="AI261" s="462"/>
      <c r="AJ261" s="202">
        <f t="shared" si="81"/>
        <v>0.875</v>
      </c>
      <c r="AK261" s="201" t="str">
        <f t="shared" si="82"/>
        <v>Efectivo</v>
      </c>
      <c r="AL261" s="481"/>
      <c r="AM261" s="481"/>
      <c r="AN261" s="481"/>
      <c r="AO261" s="481"/>
      <c r="AQ261" s="471"/>
      <c r="AR261" s="470"/>
      <c r="AS261" s="471"/>
      <c r="AT261" s="451"/>
      <c r="AU261" s="451"/>
      <c r="AV261" s="452"/>
      <c r="AW261" s="451"/>
      <c r="AX261" s="453"/>
      <c r="AZ261" s="455"/>
      <c r="BA261" s="457"/>
      <c r="BB261" s="459"/>
    </row>
    <row r="262" spans="2:54" ht="30.75" customHeight="1">
      <c r="B262" s="477"/>
      <c r="C262" s="198" t="s">
        <v>655</v>
      </c>
      <c r="D262" s="196"/>
      <c r="E262" s="197"/>
      <c r="F262" s="196" t="s">
        <v>119</v>
      </c>
      <c r="G262" s="196"/>
      <c r="H262" s="316"/>
      <c r="I262" s="316"/>
      <c r="J262" s="105" t="s">
        <v>656</v>
      </c>
      <c r="K262" s="198" t="s">
        <v>657</v>
      </c>
      <c r="M262" s="312">
        <v>4</v>
      </c>
      <c r="N262" s="195" t="str">
        <f>IF(M262=5,"Esperada",IF(M262=4,"Alta",IF(M262=3,"Media",IF(M262=2,"Baja",IF(M262=1,"Remota","0")))))</f>
        <v>Alta</v>
      </c>
      <c r="O262" s="195">
        <v>4</v>
      </c>
      <c r="P262" s="312" t="str">
        <f>IF(O262=5,"Significativo",IF(O262=4,"Alto",IF(O262=3,"Medio",IF(O262=2,"Bajo",IF(O262=1,"No Significativo","0")))))</f>
        <v>Alto</v>
      </c>
      <c r="Q262" s="312" t="s">
        <v>92</v>
      </c>
      <c r="R262" s="312">
        <f>O262*M262</f>
        <v>16</v>
      </c>
      <c r="S262" s="318" t="str">
        <f>IF(R262=1,"Bajo",IF(R262=2,"Bajo",IF(R262=3,"Bajo",IF(R262=4,"Bajo",IF(R262=5,"Medio",IF(R262=6,"Medio",IF(R262=8,"Medio",IF(R262=9,"Medio",IF(R262=10,"Medio",IF(R262=12,"Medio",IF(R262=15,"Alto",IF(R262=16,"Alto",IF(R262=20,"Alto",IF(R262=25,"Alto","0"))))))))))))))</f>
        <v>Alto</v>
      </c>
      <c r="T262" s="57"/>
      <c r="U262" s="204" t="str">
        <f>+K262</f>
        <v>Convenio interinstitucional con el SENA, para fortalecer la formacion en el sector electrico (Aprendices SENA)</v>
      </c>
      <c r="V262" s="312" t="s">
        <v>109</v>
      </c>
      <c r="W262" s="195" t="s">
        <v>110</v>
      </c>
      <c r="X262" s="448">
        <v>2</v>
      </c>
      <c r="Y262" s="449"/>
      <c r="Z262" s="450"/>
      <c r="AA262" s="448">
        <v>1</v>
      </c>
      <c r="AB262" s="449"/>
      <c r="AC262" s="450"/>
      <c r="AD262" s="448">
        <v>2</v>
      </c>
      <c r="AE262" s="449"/>
      <c r="AF262" s="450"/>
      <c r="AG262" s="448">
        <v>2</v>
      </c>
      <c r="AH262" s="449"/>
      <c r="AI262" s="450"/>
      <c r="AJ262" s="189">
        <f t="shared" si="81"/>
        <v>0.875</v>
      </c>
      <c r="AK262" s="189" t="str">
        <f t="shared" si="82"/>
        <v>Efectivo</v>
      </c>
      <c r="AL262" s="189">
        <f>AVERAGE(AJ262)</f>
        <v>0.875</v>
      </c>
      <c r="AM262" s="189" t="str">
        <f>IF(AND(AL262&gt;=0%,AL262&lt;40%),"0% ",IF(AND(AL262&gt;=41%,AL262&lt;60%),"20%",IF(AND(AL262&gt;=61%,AL262&lt;80%),"40%",IF(AND(AL262&gt;=81%,AL262&lt;90%),"60%", IF(AND(AL262&gt;=91%,AL262&lt;=100%),"80","0%")))))</f>
        <v>60%</v>
      </c>
      <c r="AN262" s="189">
        <v>0.88</v>
      </c>
      <c r="AO262" s="189" t="str">
        <f>IF(AND(AN262&gt;=0%,AN262&lt;40%),"0% ",IF(AND(AN262&gt;=41%,AN262&lt;60%),"20%",IF(AND(AN262&gt;=61%,AN262&lt;80%),"40%",IF(AND(AN262&gt;=81%,AN262&lt;90%),"60%", IF(AND(AN262&gt;=91%,AN262&lt;=100%),"80","0%")))))</f>
        <v>60%</v>
      </c>
      <c r="AP262" s="57"/>
      <c r="AQ262" s="191">
        <f>M262-(M262*AL262)</f>
        <v>0.5</v>
      </c>
      <c r="AR262" s="191" t="str">
        <f>IF(AQ262=5,"Esperada",IF(AQ262=4,"Alta",IF(AQ262=3,"Media",IF(AQ262=2,"Baja",IF(AQ262=1,"Remota","Remota")))))</f>
        <v>Remota</v>
      </c>
      <c r="AS262" s="190">
        <f>O262-(O262*AO262)</f>
        <v>1.6</v>
      </c>
      <c r="AT262" s="192" t="str">
        <f>IF(AS262=5,"Significativo",IF(AS262=4,"Alto",IF(AS262=3,"Medio",IF(AS262=2,"Bajo",IF(AS262=1,"No Significativo","No Significativo")))))</f>
        <v>No Significativo</v>
      </c>
      <c r="AU262" s="192" t="str">
        <f>Q262</f>
        <v>Operacional</v>
      </c>
      <c r="AV262" s="193">
        <f>AQ262*AS262</f>
        <v>0.8</v>
      </c>
      <c r="AW262" s="192" t="str">
        <f>IF(AV262=1,"Bajo",IF(AV262=2,"Bajo",IF(AV262=3,"Bajo",IF(AV262=4,"Bajo",IF(AV262=5,"Medio",IF(AV262=6,"Medio",IF(AV262=8,"Medio",IF(AV262=9,"Medio",IF(AV262=10,"Medio",IF(AV262=12,"Medio",IF(AV262=15,"Alto",IF(AV262=16,"Alto",IF(AV262=20,"Alto",IF(AV262=25,"Alto","Bajo"))))))))))))))</f>
        <v>Bajo</v>
      </c>
      <c r="AX262" s="194" t="str">
        <f>IF(AV262=1," Aceptar el riesgo. No determinar acciones.",IF(AV262=2," Aceptar el riesgo. No determinar acciones.",IF(AV262=3," Aceptar el riesgo. No determinar acciones.",IF(AV262=4," Aceptar el riesgo. No determinar acciones.",IF(AV262=5," Evaluar a juicio de experto la nececidad de deterrminar acciones para prevenir su ocurrencia",IF(AV262=6," Evaluar a juicio de experto la nececidad de deterrminar acciones para prevenir su ocurrencia",IF(AV262=8," Evaluar a juicio de experto la nececidad de deterrminar acciones para prevenir su ocurrencia",IF(AV262=9," Evaluar a juicio de experto la nececidad de deterrminar acciones para prevenir su ocurrencia",IF(AV262=10," Evaluar a juicio de experto la nececidad de deterrminar acciones para prevenir su ocurrencia",IF(AV262=12," Evaluar a juicio de experto la nececidad de deterrminar acciones para prevenir su ocurrencia",IF(AV262=15," Deterrminar acciones para prevenir su ocurrencia, compartirla o eliminarla.",IF(AV262=16," Deterrminar acciones para prevenir su ocurrencia, compartirla o eliminarla.",IF(AV262=20," Deterrminar acciones para prevenir su ocurrencia, compartirla o eliminarla.",IF(AV262=25," Deterrminar acciones para prevenir su ocurrencia, compartirla o eliminarla."," Aceptar el riesgo. No determinar acciones."))))))))))))))</f>
        <v xml:space="preserve"> Aceptar el riesgo. No determinar acciones.</v>
      </c>
      <c r="AY262" s="59"/>
      <c r="AZ262" s="198"/>
      <c r="BA262" s="198"/>
      <c r="BB262" s="205"/>
    </row>
    <row r="263" spans="2:54" ht="30.75" customHeight="1">
      <c r="B263" s="477"/>
      <c r="C263" s="482" t="s">
        <v>658</v>
      </c>
      <c r="D263" s="460"/>
      <c r="E263" s="483"/>
      <c r="F263" s="460"/>
      <c r="G263" s="460" t="s">
        <v>119</v>
      </c>
      <c r="H263" s="460"/>
      <c r="I263" s="460"/>
      <c r="J263" s="108" t="s">
        <v>659</v>
      </c>
      <c r="K263" s="198" t="s">
        <v>661</v>
      </c>
      <c r="M263" s="462">
        <v>4</v>
      </c>
      <c r="N263" s="462" t="str">
        <f>IF(M263=5,"Esperada",IF(M263=4,"Alta",IF(M263=3,"Media",IF(M263=2,"Baja",IF(M263=1,"Remota","0")))))</f>
        <v>Alta</v>
      </c>
      <c r="O263" s="462">
        <v>3</v>
      </c>
      <c r="P263" s="462" t="str">
        <f>IF(O263=5,"Significativo",IF(O263=4,"Alto",IF(O263=3,"Medio",IF(O263=2,"Bajo",IF(O263=1,"No Significativo","0")))))</f>
        <v>Medio</v>
      </c>
      <c r="Q263" s="462" t="s">
        <v>92</v>
      </c>
      <c r="R263" s="462">
        <f>O263*M263</f>
        <v>12</v>
      </c>
      <c r="S263" s="463" t="str">
        <f>IF(R263=1,"Bajo",IF(R263=2,"Bajo",IF(R263=3,"Bajo",IF(R263=4,"Bajo",IF(R263=5,"Medio",IF(R263=6,"Medio",IF(R263=8,"Medio",IF(R263=9,"Medio",IF(R263=10,"Medio",IF(R263=12,"Medio",IF(R263=15,"Alto",IF(R263=16,"Alto",IF(R263=20,"Alto",IF(R263=25,"Alto","0"))))))))))))))</f>
        <v>Medio</v>
      </c>
      <c r="U263" s="198" t="str">
        <f t="shared" si="76"/>
        <v>Realizar evaluación de desempeño laboral.</v>
      </c>
      <c r="V263" s="312" t="s">
        <v>109</v>
      </c>
      <c r="W263" s="195" t="s">
        <v>136</v>
      </c>
      <c r="X263" s="462">
        <v>2</v>
      </c>
      <c r="Y263" s="462"/>
      <c r="Z263" s="462"/>
      <c r="AA263" s="462">
        <v>1</v>
      </c>
      <c r="AB263" s="462"/>
      <c r="AC263" s="462"/>
      <c r="AD263" s="462">
        <v>2</v>
      </c>
      <c r="AE263" s="462"/>
      <c r="AF263" s="462"/>
      <c r="AG263" s="462">
        <v>2</v>
      </c>
      <c r="AH263" s="462"/>
      <c r="AI263" s="462"/>
      <c r="AJ263" s="202">
        <f t="shared" si="81"/>
        <v>0.875</v>
      </c>
      <c r="AK263" s="201" t="str">
        <f t="shared" si="82"/>
        <v>Efectivo</v>
      </c>
      <c r="AL263" s="481">
        <f>AVERAGE(AJ263:AJ264)</f>
        <v>0.5625</v>
      </c>
      <c r="AM263" s="481" t="str">
        <f>IF(AND(AL263&gt;=0%,AL263&lt;40%),"0% ",IF(AND(AL263&gt;=41%,AL263&lt;60%),"20%",IF(AND(AL263&gt;=61%,AL263&lt;80%),"40%",IF(AND(AL263&gt;=81%,AL263&lt;90%),"60%", IF(AND(AL263&gt;=91%,AL263&lt;=100%),"80","0%")))))</f>
        <v>20%</v>
      </c>
      <c r="AN263" s="481">
        <f>AVERAGE(AJ263)</f>
        <v>0.875</v>
      </c>
      <c r="AO263" s="481" t="str">
        <f>IF(AND(AN263&gt;=0%,AN263&lt;40%),"0% ",IF(AND(AN263&gt;=41%,AN263&lt;60%),"20%",IF(AND(AN263&gt;=61%,AN263&lt;80%),"40%",IF(AND(AN263&gt;=81%,AN263&lt;90%),"60%", IF(AND(AN263&gt;=91%,AN263&lt;=100%),"80","0%")))))</f>
        <v>60%</v>
      </c>
      <c r="AQ263" s="471">
        <f>M263-(M263*AL263:AL264)</f>
        <v>1.75</v>
      </c>
      <c r="AR263" s="470" t="str">
        <f>IF(AQ263=5,"Esperada",IF(AQ263=4,"Alta",IF(AQ263=3,"Media",IF(AQ263=2,"Baja",IF(AQ263=1,"Remota","Remota")))))</f>
        <v>Remota</v>
      </c>
      <c r="AS263" s="471">
        <f>O263-(O263*AO263:AO264)</f>
        <v>1.2000000000000002</v>
      </c>
      <c r="AT263" s="451" t="str">
        <f>IF(AS263=5,"Significativo",IF(AS263=4,"Alto",IF(AS263=3,"Medio",IF(AS263=2,"Bajo",IF(AS263=1,"No Significativo","No Significativo")))))</f>
        <v>No Significativo</v>
      </c>
      <c r="AU263" s="451" t="str">
        <f>Q263</f>
        <v>Operacional</v>
      </c>
      <c r="AV263" s="452">
        <f>AQ263*AS263</f>
        <v>2.1000000000000005</v>
      </c>
      <c r="AW263" s="451" t="str">
        <f>IF(AV263=1,"Bajo",IF(AV263=2,"Bajo",IF(AV263=3,"Bajo",IF(AV263=4,"Bajo",IF(AV263=5,"Medio",IF(AV263=6,"Medio",IF(AV263=8,"Medio",IF(AV263=9,"Medio",IF(AV263=10,"Medio",IF(AV263=12,"Medio",IF(AV263=15,"Alto",IF(AV263=16,"Alto",IF(AV263=20,"Alto",IF(AV263=25,"Alto","Bajo"))))))))))))))</f>
        <v>Bajo</v>
      </c>
      <c r="AX263" s="453" t="str">
        <f>IF(AV263=1," Aceptar el riesgo. No determinar acciones.",IF(AV263=2," Aceptar el riesgo. No determinar acciones.",IF(AV263=3," Aceptar el riesgo. No determinar acciones.",IF(AV263=4," Aceptar el riesgo. No determinar acciones.",IF(AV263=5," Evaluar a juicio de experto la nececidad de deterrminar acciones para prevenir su ocurrencia",IF(AV263=6," Evaluar a juicio de experto la nececidad de deterrminar acciones para prevenir su ocurrencia",IF(AV263=8," Evaluar a juicio de experto la nececidad de deterrminar acciones para prevenir su ocurrencia",IF(AV263=9," Evaluar a juicio de experto la nececidad de deterrminar acciones para prevenir su ocurrencia",IF(AV263=10," Evaluar a juicio de experto la nececidad de deterrminar acciones para prevenir su ocurrencia",IF(AV263=12," Evaluar a juicio de experto la nececidad de deterrminar acciones para prevenir su ocurrencia",IF(AV263=15," Deterrminar acciones para prevenir su ocurrencia, compartirla o eliminarla.",IF(AV263=16," Deterrminar acciones para prevenir su ocurrencia, compartirla o eliminarla.",IF(AV263=20," Deterrminar acciones para prevenir su ocurrencia, compartirla o eliminarla.",IF(AV263=25," Deterrminar acciones para prevenir su ocurrencia, compartirla o eliminarla."," Aceptar el riesgo. No determinar acciones."))))))))))))))</f>
        <v xml:space="preserve"> Aceptar el riesgo. No determinar acciones.</v>
      </c>
      <c r="AZ263" s="454"/>
      <c r="BA263" s="456"/>
      <c r="BB263" s="458"/>
    </row>
    <row r="264" spans="2:54" ht="36.75" customHeight="1">
      <c r="B264" s="477"/>
      <c r="C264" s="482"/>
      <c r="D264" s="460"/>
      <c r="E264" s="483"/>
      <c r="F264" s="460"/>
      <c r="G264" s="460"/>
      <c r="H264" s="460"/>
      <c r="I264" s="460"/>
      <c r="J264" s="108" t="s">
        <v>660</v>
      </c>
      <c r="K264" s="198" t="s">
        <v>662</v>
      </c>
      <c r="M264" s="462"/>
      <c r="N264" s="462"/>
      <c r="O264" s="462"/>
      <c r="P264" s="462"/>
      <c r="Q264" s="462"/>
      <c r="R264" s="462"/>
      <c r="S264" s="463"/>
      <c r="U264" s="198" t="str">
        <f t="shared" si="76"/>
        <v>Aplicación del Programa de Incentivos, compensatorios, promoción y ascenso</v>
      </c>
      <c r="V264" s="312" t="s">
        <v>120</v>
      </c>
      <c r="W264" s="195" t="s">
        <v>136</v>
      </c>
      <c r="X264" s="462">
        <v>0</v>
      </c>
      <c r="Y264" s="462"/>
      <c r="Z264" s="462"/>
      <c r="AA264" s="462">
        <v>1</v>
      </c>
      <c r="AB264" s="462"/>
      <c r="AC264" s="462"/>
      <c r="AD264" s="462">
        <v>1</v>
      </c>
      <c r="AE264" s="462"/>
      <c r="AF264" s="462"/>
      <c r="AG264" s="462">
        <v>0</v>
      </c>
      <c r="AH264" s="462"/>
      <c r="AI264" s="462"/>
      <c r="AJ264" s="202">
        <f t="shared" si="81"/>
        <v>0.25</v>
      </c>
      <c r="AK264" s="201" t="str">
        <f t="shared" si="82"/>
        <v>No Efectivo</v>
      </c>
      <c r="AL264" s="481"/>
      <c r="AM264" s="481"/>
      <c r="AN264" s="481"/>
      <c r="AO264" s="481"/>
      <c r="AQ264" s="471"/>
      <c r="AR264" s="470"/>
      <c r="AS264" s="471"/>
      <c r="AT264" s="451"/>
      <c r="AU264" s="451"/>
      <c r="AV264" s="452"/>
      <c r="AW264" s="451"/>
      <c r="AX264" s="453"/>
      <c r="AZ264" s="455"/>
      <c r="BA264" s="457"/>
      <c r="BB264" s="459"/>
    </row>
    <row r="265" spans="2:54" ht="33.75" customHeight="1">
      <c r="B265" s="477"/>
      <c r="C265" s="482" t="s">
        <v>663</v>
      </c>
      <c r="D265" s="460"/>
      <c r="E265" s="483"/>
      <c r="F265" s="460"/>
      <c r="G265" s="460" t="s">
        <v>119</v>
      </c>
      <c r="H265" s="460"/>
      <c r="I265" s="460"/>
      <c r="J265" s="362" t="s">
        <v>664</v>
      </c>
      <c r="K265" s="362" t="s">
        <v>645</v>
      </c>
      <c r="M265" s="462">
        <v>4</v>
      </c>
      <c r="N265" s="462" t="str">
        <f>IF(M265=5,"Esperada",IF(M265=4,"Alta",IF(M265=3,"Media",IF(M265=2,"Baja",IF(M265=1,"Remota","0")))))</f>
        <v>Alta</v>
      </c>
      <c r="O265" s="462">
        <v>4</v>
      </c>
      <c r="P265" s="462" t="str">
        <f>IF(O265=5,"Significativo",IF(O265=4,"Alto",IF(O265=3,"Medio",IF(O265=2,"Bajo",IF(O265=1,"No Significativo","0")))))</f>
        <v>Alto</v>
      </c>
      <c r="Q265" s="462" t="s">
        <v>92</v>
      </c>
      <c r="R265" s="462">
        <f>O265*M265</f>
        <v>16</v>
      </c>
      <c r="S265" s="463" t="str">
        <f>IF(R265=1,"Bajo",IF(R265=2,"Bajo",IF(R265=3,"Bajo",IF(R265=4,"Bajo",IF(R265=5,"Medio",IF(R265=6,"Medio",IF(R265=8,"Medio",IF(R265=9,"Medio",IF(R265=10,"Medio",IF(R265=12,"Medio",IF(R265=15,"Alto",IF(R265=16,"Alto",IF(R265=20,"Alto",IF(R265=25,"Alto","0"))))))))))))))</f>
        <v>Alto</v>
      </c>
      <c r="U265" s="362" t="str">
        <f>+K265</f>
        <v>Desarrollo del Plan de formacion</v>
      </c>
      <c r="V265" s="361" t="s">
        <v>109</v>
      </c>
      <c r="W265" s="361" t="s">
        <v>136</v>
      </c>
      <c r="X265" s="462">
        <v>2</v>
      </c>
      <c r="Y265" s="462"/>
      <c r="Z265" s="462"/>
      <c r="AA265" s="462">
        <v>1</v>
      </c>
      <c r="AB265" s="462"/>
      <c r="AC265" s="462"/>
      <c r="AD265" s="462">
        <v>1</v>
      </c>
      <c r="AE265" s="462"/>
      <c r="AF265" s="462"/>
      <c r="AG265" s="462">
        <v>2</v>
      </c>
      <c r="AH265" s="462"/>
      <c r="AI265" s="462"/>
      <c r="AJ265" s="365">
        <f t="shared" ref="AJ265:AJ266" si="83">((X265/2)+(AA265/2)+(AD265/2)+(AG265/2))/4</f>
        <v>0.75</v>
      </c>
      <c r="AK265" s="364" t="str">
        <f t="shared" ref="AK265:AK266" si="84">IF(AND(AJ265&gt;=0%,AJ265&lt;40%),"No Efectivo",IF(AND(AJ265&gt;=41%,AJ265&lt;60%),"Poco Efectivo",IF(AND(AJ265&gt;=61%,AJ265&lt;80%),"Medianamente Efectivo",IF(AND(AJ265&gt;=81%,AJ265&lt;90%),"Efectivo", IF(AND(AJ265&gt;=91%,AJ265&lt;=100%),"Altamente Efectivo")))))</f>
        <v>Medianamente Efectivo</v>
      </c>
      <c r="AL265" s="481">
        <f>AVERAGE(AJ265:AJ266)</f>
        <v>0.8125</v>
      </c>
      <c r="AM265" s="481" t="str">
        <f>IF(AND(AL265&gt;=0%,AL265&lt;40%),"0% ",IF(AND(AL265&gt;=41%,AL265&lt;60%),"20%",IF(AND(AL265&gt;=61%,AL265&lt;80%),"40%",IF(AND(AL265&gt;=81%,AL265&lt;90%),"60%", IF(AND(AL265&gt;=91%,AL265&lt;=100%),"80","0%")))))</f>
        <v>60%</v>
      </c>
      <c r="AN265" s="481">
        <f>AVERAGE(AJ265:AJ266)</f>
        <v>0.8125</v>
      </c>
      <c r="AO265" s="481" t="str">
        <f>IF(AND(AN265&gt;=0%,AN265&lt;40%),"0% ",IF(AND(AN265&gt;=41%,AN265&lt;60%),"20%",IF(AND(AN265&gt;=61%,AN265&lt;80%),"40%",IF(AND(AN265&gt;=81%,AN265&lt;90%),"60%", IF(AND(AN265&gt;=91%,AN265&lt;=100%),"80","0%")))))</f>
        <v>60%</v>
      </c>
      <c r="AQ265" s="471">
        <f>M265-(M265*AL265:AL266)</f>
        <v>0.75</v>
      </c>
      <c r="AR265" s="470" t="str">
        <f>IF(AQ265=5,"Esperada",IF(AQ265=4,"Alta",IF(AQ265=3,"Media",IF(AQ265=2,"Baja",IF(AQ265=1,"Remota","Remota")))))</f>
        <v>Remota</v>
      </c>
      <c r="AS265" s="471">
        <f>O265-(O265*AO265:AO266)</f>
        <v>1.6</v>
      </c>
      <c r="AT265" s="451" t="str">
        <f>IF(AS265=5,"Significativo",IF(AS265=4,"Alto",IF(AS265=3,"Medio",IF(AS265=2,"Bajo",IF(AS265=1,"No Significativo","No Significativo")))))</f>
        <v>No Significativo</v>
      </c>
      <c r="AU265" s="451" t="str">
        <f>Q265</f>
        <v>Operacional</v>
      </c>
      <c r="AV265" s="452">
        <f>AQ265*AS265</f>
        <v>1.2000000000000002</v>
      </c>
      <c r="AW265" s="451" t="str">
        <f>IF(AV265=1,"Bajo",IF(AV265=2,"Bajo",IF(AV265=3,"Bajo",IF(AV265=4,"Bajo",IF(AV265=5,"Medio",IF(AV265=6,"Medio",IF(AV265=8,"Medio",IF(AV265=9,"Medio",IF(AV265=10,"Medio",IF(AV265=12,"Medio",IF(AV265=15,"Alto",IF(AV265=16,"Alto",IF(AV265=20,"Alto",IF(AV265=25,"Alto","Bajo"))))))))))))))</f>
        <v>Bajo</v>
      </c>
      <c r="AX265" s="453" t="str">
        <f>IF(AV265=1," Aceptar el riesgo. No determinar acciones.",IF(AV265=2," Aceptar el riesgo. No determinar acciones.",IF(AV265=3," Aceptar el riesgo. No determinar acciones.",IF(AV265=4," Aceptar el riesgo. No determinar acciones.",IF(AV265=5," Evaluar a juicio de experto la nececidad de deterrminar acciones para prevenir su ocurrencia",IF(AV265=6," Evaluar a juicio de experto la nececidad de deterrminar acciones para prevenir su ocurrencia",IF(AV265=8," Evaluar a juicio de experto la nececidad de deterrminar acciones para prevenir su ocurrencia",IF(AV265=9," Evaluar a juicio de experto la nececidad de deterrminar acciones para prevenir su ocurrencia",IF(AV265=10," Evaluar a juicio de experto la nececidad de deterrminar acciones para prevenir su ocurrencia",IF(AV265=12," Evaluar a juicio de experto la nececidad de deterrminar acciones para prevenir su ocurrencia",IF(AV265=15," Deterrminar acciones para prevenir su ocurrencia, compartirla o eliminarla.",IF(AV265=16," Deterrminar acciones para prevenir su ocurrencia, compartirla o eliminarla.",IF(AV265=20," Deterrminar acciones para prevenir su ocurrencia, compartirla o eliminarla.",IF(AV265=25," Deterrminar acciones para prevenir su ocurrencia, compartirla o eliminarla."," Aceptar el riesgo. No determinar acciones."))))))))))))))</f>
        <v xml:space="preserve"> Aceptar el riesgo. No determinar acciones.</v>
      </c>
      <c r="AZ265" s="454"/>
      <c r="BA265" s="456"/>
      <c r="BB265" s="458"/>
    </row>
    <row r="266" spans="2:54" ht="37.5" customHeight="1">
      <c r="B266" s="477"/>
      <c r="C266" s="482"/>
      <c r="D266" s="460"/>
      <c r="E266" s="483"/>
      <c r="F266" s="460"/>
      <c r="G266" s="460"/>
      <c r="H266" s="460"/>
      <c r="I266" s="460"/>
      <c r="J266" s="362" t="s">
        <v>665</v>
      </c>
      <c r="K266" s="362" t="s">
        <v>644</v>
      </c>
      <c r="M266" s="462"/>
      <c r="N266" s="462"/>
      <c r="O266" s="462"/>
      <c r="P266" s="462"/>
      <c r="Q266" s="462"/>
      <c r="R266" s="462"/>
      <c r="S266" s="463"/>
      <c r="U266" s="362" t="str">
        <f t="shared" ref="U266:U268" si="85">+K266</f>
        <v>Desarrollo del Plan de bienestar</v>
      </c>
      <c r="V266" s="361" t="s">
        <v>109</v>
      </c>
      <c r="W266" s="361" t="s">
        <v>136</v>
      </c>
      <c r="X266" s="462">
        <v>2</v>
      </c>
      <c r="Y266" s="462"/>
      <c r="Z266" s="462"/>
      <c r="AA266" s="462">
        <v>1</v>
      </c>
      <c r="AB266" s="462"/>
      <c r="AC266" s="462"/>
      <c r="AD266" s="462">
        <v>2</v>
      </c>
      <c r="AE266" s="462"/>
      <c r="AF266" s="462"/>
      <c r="AG266" s="462">
        <v>2</v>
      </c>
      <c r="AH266" s="462"/>
      <c r="AI266" s="462"/>
      <c r="AJ266" s="365">
        <f t="shared" si="83"/>
        <v>0.875</v>
      </c>
      <c r="AK266" s="364" t="str">
        <f t="shared" si="84"/>
        <v>Efectivo</v>
      </c>
      <c r="AL266" s="481"/>
      <c r="AM266" s="481"/>
      <c r="AN266" s="481"/>
      <c r="AO266" s="481"/>
      <c r="AQ266" s="471"/>
      <c r="AR266" s="470"/>
      <c r="AS266" s="471"/>
      <c r="AT266" s="451"/>
      <c r="AU266" s="451"/>
      <c r="AV266" s="452"/>
      <c r="AW266" s="451"/>
      <c r="AX266" s="453"/>
      <c r="AZ266" s="455"/>
      <c r="BA266" s="457"/>
      <c r="BB266" s="459"/>
    </row>
    <row r="267" spans="2:54" ht="48.75" customHeight="1">
      <c r="B267" s="507" t="s">
        <v>1075</v>
      </c>
      <c r="C267" s="461" t="s">
        <v>666</v>
      </c>
      <c r="D267" s="460" t="s">
        <v>119</v>
      </c>
      <c r="E267" s="483"/>
      <c r="F267" s="460"/>
      <c r="G267" s="460"/>
      <c r="H267" s="460"/>
      <c r="I267" s="460"/>
      <c r="J267" s="203" t="s">
        <v>219</v>
      </c>
      <c r="K267" s="199" t="s">
        <v>108</v>
      </c>
      <c r="M267" s="462">
        <v>3</v>
      </c>
      <c r="N267" s="462" t="str">
        <f>IF(M267=5,"Esperada",IF(M267=4,"Alta",IF(M267=3,"Media",IF(M267=2,"Baja",IF(M267=1,"Remota","0")))))</f>
        <v>Media</v>
      </c>
      <c r="O267" s="462">
        <v>4</v>
      </c>
      <c r="P267" s="462" t="str">
        <f>IF(O267=5,"Significativo",IF(O267=4,"Alto",IF(O267=3,"Medio",IF(O267=2,"Bajo",IF(O267=1,"No Significativo","0")))))</f>
        <v>Alto</v>
      </c>
      <c r="Q267" s="462" t="s">
        <v>45</v>
      </c>
      <c r="R267" s="462">
        <f>O267*M267</f>
        <v>12</v>
      </c>
      <c r="S267" s="463" t="str">
        <f>IF(R267=1,"Bajo",IF(R267=2,"Bajo",IF(R267=3,"Bajo",IF(R267=4,"Bajo",IF(R267=5,"Medio",IF(R267=6,"Medio",IF(R267=8,"Medio",IF(R267=9,"Medio",IF(R267=10,"Medio",IF(R267=12,"Medio",IF(R267=15,"Alto",IF(R267=16,"Alto",IF(R267=20,"Alto",IF(R267=25,"Alto","0"))))))))))))))</f>
        <v>Medio</v>
      </c>
      <c r="U267" s="199" t="str">
        <f t="shared" si="85"/>
        <v>Auditorias de control interno</v>
      </c>
      <c r="V267" s="312" t="s">
        <v>109</v>
      </c>
      <c r="W267" s="195" t="s">
        <v>110</v>
      </c>
      <c r="X267" s="462">
        <v>2</v>
      </c>
      <c r="Y267" s="462"/>
      <c r="Z267" s="462"/>
      <c r="AA267" s="462">
        <v>1</v>
      </c>
      <c r="AB267" s="462"/>
      <c r="AC267" s="462"/>
      <c r="AD267" s="462">
        <v>2</v>
      </c>
      <c r="AE267" s="462"/>
      <c r="AF267" s="462"/>
      <c r="AG267" s="462">
        <v>2</v>
      </c>
      <c r="AH267" s="462"/>
      <c r="AI267" s="462"/>
      <c r="AJ267" s="202">
        <f t="shared" si="81"/>
        <v>0.875</v>
      </c>
      <c r="AK267" s="201" t="str">
        <f t="shared" si="82"/>
        <v>Efectivo</v>
      </c>
      <c r="AL267" s="481">
        <f>AVERAGE(AJ267:AJ268)</f>
        <v>0.875</v>
      </c>
      <c r="AM267" s="481" t="str">
        <f>IF(AND(AL267&gt;=0%,AL267&lt;40%),"0% ",IF(AND(AL267&gt;=41%,AL267&lt;60%),"20%",IF(AND(AL267&gt;=61%,AL267&lt;80%),"40%",IF(AND(AL267&gt;=81%,AL267&lt;90%),"60%", IF(AND(AL267&gt;=91%,AL267&lt;=100%),"80","0%")))))</f>
        <v>60%</v>
      </c>
      <c r="AN267" s="481">
        <v>0.88</v>
      </c>
      <c r="AO267" s="481" t="str">
        <f>IF(AND(AN267&gt;=0%,AN267&lt;40%),"0% ",IF(AND(AN267&gt;=41%,AN267&lt;60%),"20%",IF(AND(AN267&gt;=61%,AN267&lt;80%),"40%",IF(AND(AN267&gt;=81%,AN267&lt;90%),"60%", IF(AND(AN267&gt;=91%,AN267&lt;=100%),"80","0%")))))</f>
        <v>60%</v>
      </c>
      <c r="AQ267" s="471">
        <f>M267-(M267*AL267:AL268)</f>
        <v>0.375</v>
      </c>
      <c r="AR267" s="470" t="str">
        <f>IF(AQ267=5,"Esperada",IF(AQ267=4,"Alta",IF(AQ267=3,"Media",IF(AQ267=2,"Baja",IF(AQ267=1,"Remota","Remota")))))</f>
        <v>Remota</v>
      </c>
      <c r="AS267" s="471">
        <f>O267-(O267*AO267:AO268)</f>
        <v>1.6</v>
      </c>
      <c r="AT267" s="451" t="str">
        <f>IF(AS267=5,"Significativo",IF(AS267=4,"Alto",IF(AS267=3,"Medio",IF(AS267=2,"Bajo",IF(AS267=1,"No Significativo","No Significativo")))))</f>
        <v>No Significativo</v>
      </c>
      <c r="AU267" s="451" t="str">
        <f>Q267</f>
        <v>Legal y Regulatoria</v>
      </c>
      <c r="AV267" s="452">
        <f>AQ267*AS267</f>
        <v>0.60000000000000009</v>
      </c>
      <c r="AW267" s="451" t="str">
        <f>IF(AV267=1,"Bajo",IF(AV267=2,"Bajo",IF(AV267=3,"Bajo",IF(AV267=4,"Bajo",IF(AV267=5,"Medio",IF(AV267=6,"Medio",IF(AV267=8,"Medio",IF(AV267=9,"Medio",IF(AV267=10,"Medio",IF(AV267=12,"Medio",IF(AV267=15,"Alto",IF(AV267=16,"Alto",IF(AV267=20,"Alto",IF(AV267=25,"Alto","Bajo"))))))))))))))</f>
        <v>Bajo</v>
      </c>
      <c r="AX267" s="453" t="str">
        <f>IF(AV267=1," Aceptar el riesgo. No determinar acciones.",IF(AV267=2," Aceptar el riesgo. No determinar acciones.",IF(AV267=3," Aceptar el riesgo. No determinar acciones.",IF(AV267=4," Aceptar el riesgo. No determinar acciones.",IF(AV267=5," Evaluar a juicio de experto la nececidad de deterrminar acciones para prevenir su ocurrencia",IF(AV267=6," Evaluar a juicio de experto la nececidad de deterrminar acciones para prevenir su ocurrencia",IF(AV267=8," Evaluar a juicio de experto la nececidad de deterrminar acciones para prevenir su ocurrencia",IF(AV267=9," Evaluar a juicio de experto la nececidad de deterrminar acciones para prevenir su ocurrencia",IF(AV267=10," Evaluar a juicio de experto la nececidad de deterrminar acciones para prevenir su ocurrencia",IF(AV267=12," Evaluar a juicio de experto la nececidad de deterrminar acciones para prevenir su ocurrencia",IF(AV267=15," Deterrminar acciones para prevenir su ocurrencia, compartirla o eliminarla.",IF(AV267=16," Deterrminar acciones para prevenir su ocurrencia, compartirla o eliminarla.",IF(AV267=20," Deterrminar acciones para prevenir su ocurrencia, compartirla o eliminarla.",IF(AV267=25," Deterrminar acciones para prevenir su ocurrencia, compartirla o eliminarla."," Aceptar el riesgo. No determinar acciones."))))))))))))))</f>
        <v xml:space="preserve"> Aceptar el riesgo. No determinar acciones.</v>
      </c>
      <c r="AZ267" s="454"/>
      <c r="BA267" s="456"/>
      <c r="BB267" s="458"/>
    </row>
    <row r="268" spans="2:54" ht="42.75" customHeight="1">
      <c r="B268" s="508"/>
      <c r="C268" s="461"/>
      <c r="D268" s="460"/>
      <c r="E268" s="483"/>
      <c r="F268" s="460"/>
      <c r="G268" s="460"/>
      <c r="H268" s="460"/>
      <c r="I268" s="460"/>
      <c r="J268" s="108" t="s">
        <v>398</v>
      </c>
      <c r="K268" s="199" t="s">
        <v>249</v>
      </c>
      <c r="M268" s="462"/>
      <c r="N268" s="462"/>
      <c r="O268" s="462"/>
      <c r="P268" s="462"/>
      <c r="Q268" s="462"/>
      <c r="R268" s="462"/>
      <c r="S268" s="463"/>
      <c r="U268" s="199" t="str">
        <f t="shared" si="85"/>
        <v>Seguimiento mediante la matriz de requisitos legales</v>
      </c>
      <c r="V268" s="312" t="s">
        <v>120</v>
      </c>
      <c r="W268" s="195" t="s">
        <v>121</v>
      </c>
      <c r="X268" s="462">
        <v>2</v>
      </c>
      <c r="Y268" s="462"/>
      <c r="Z268" s="462"/>
      <c r="AA268" s="462">
        <v>1</v>
      </c>
      <c r="AB268" s="462"/>
      <c r="AC268" s="462"/>
      <c r="AD268" s="462">
        <v>2</v>
      </c>
      <c r="AE268" s="462"/>
      <c r="AF268" s="462"/>
      <c r="AG268" s="462">
        <v>2</v>
      </c>
      <c r="AH268" s="462"/>
      <c r="AI268" s="462"/>
      <c r="AJ268" s="202">
        <f t="shared" si="81"/>
        <v>0.875</v>
      </c>
      <c r="AK268" s="201" t="str">
        <f t="shared" si="82"/>
        <v>Efectivo</v>
      </c>
      <c r="AL268" s="481"/>
      <c r="AM268" s="481"/>
      <c r="AN268" s="481"/>
      <c r="AO268" s="481"/>
      <c r="AQ268" s="471"/>
      <c r="AR268" s="470"/>
      <c r="AS268" s="471"/>
      <c r="AT268" s="451"/>
      <c r="AU268" s="451"/>
      <c r="AV268" s="452"/>
      <c r="AW268" s="451"/>
      <c r="AX268" s="453"/>
      <c r="AZ268" s="455"/>
      <c r="BA268" s="457"/>
      <c r="BB268" s="459"/>
    </row>
    <row r="269" spans="2:54" ht="36" customHeight="1">
      <c r="B269" s="508"/>
      <c r="C269" s="482" t="s">
        <v>667</v>
      </c>
      <c r="D269" s="460" t="s">
        <v>119</v>
      </c>
      <c r="E269" s="483"/>
      <c r="F269" s="460"/>
      <c r="G269" s="460"/>
      <c r="H269" s="460"/>
      <c r="I269" s="460"/>
      <c r="J269" s="198" t="s">
        <v>668</v>
      </c>
      <c r="K269" s="198" t="s">
        <v>670</v>
      </c>
      <c r="M269" s="462">
        <v>3</v>
      </c>
      <c r="N269" s="462" t="str">
        <f>IF(M269=5,"Esperada",IF(M269=4,"Alta",IF(M269=3,"Media",IF(M269=2,"Baja",IF(M269=1,"Remota","0")))))</f>
        <v>Media</v>
      </c>
      <c r="O269" s="462">
        <v>4</v>
      </c>
      <c r="P269" s="462" t="str">
        <f>IF(O269=5,"Significativo",IF(O269=4,"Alto",IF(O269=3,"Medio",IF(O269=2,"Bajo",IF(O269=1,"No Significativo","0")))))</f>
        <v>Alto</v>
      </c>
      <c r="Q269" s="462" t="s">
        <v>92</v>
      </c>
      <c r="R269" s="462">
        <f>O269*M269</f>
        <v>12</v>
      </c>
      <c r="S269" s="463" t="str">
        <f>IF(R269=1,"Bajo",IF(R269=2,"Bajo",IF(R269=3,"Bajo",IF(R269=4,"Bajo",IF(R269=5,"Medio",IF(R269=6,"Medio",IF(R269=8,"Medio",IF(R269=9,"Medio",IF(R269=10,"Medio",IF(R269=12,"Medio",IF(R269=15,"Alto",IF(R269=16,"Alto",IF(R269=20,"Alto",IF(R269=25,"Alto","0"))))))))))))))</f>
        <v>Medio</v>
      </c>
      <c r="U269" s="198" t="str">
        <f t="shared" si="76"/>
        <v>Analisis de la oferta y la demanda del bien o servicio a contratar (sustentaion de la propuesta)</v>
      </c>
      <c r="V269" s="312" t="s">
        <v>120</v>
      </c>
      <c r="W269" s="195" t="s">
        <v>137</v>
      </c>
      <c r="X269" s="462">
        <v>2</v>
      </c>
      <c r="Y269" s="462"/>
      <c r="Z269" s="462"/>
      <c r="AA269" s="462">
        <v>1</v>
      </c>
      <c r="AB269" s="462"/>
      <c r="AC269" s="462"/>
      <c r="AD269" s="462">
        <v>2</v>
      </c>
      <c r="AE269" s="462"/>
      <c r="AF269" s="462"/>
      <c r="AG269" s="462">
        <v>2</v>
      </c>
      <c r="AH269" s="462"/>
      <c r="AI269" s="462"/>
      <c r="AJ269" s="202">
        <f t="shared" si="81"/>
        <v>0.875</v>
      </c>
      <c r="AK269" s="201" t="str">
        <f t="shared" si="82"/>
        <v>Efectivo</v>
      </c>
      <c r="AL269" s="481">
        <f>AVERAGE(AJ269:AJ270)</f>
        <v>0.875</v>
      </c>
      <c r="AM269" s="481" t="str">
        <f>IF(AND(AL269&gt;=0%,AL269&lt;40%),"0% ",IF(AND(AL269&gt;=41%,AL269&lt;60%),"20%",IF(AND(AL269&gt;=61%,AL269&lt;80%),"40%",IF(AND(AL269&gt;=81%,AL269&lt;90%),"60%", IF(AND(AL269&gt;=91%,AL269&lt;=100%),"80","0%")))))</f>
        <v>60%</v>
      </c>
      <c r="AN269" s="481">
        <v>0</v>
      </c>
      <c r="AO269" s="481" t="str">
        <f>IF(AND(AN269&gt;=0%,AN269&lt;40%),"0% ",IF(AND(AN269&gt;=41%,AN269&lt;60%),"20%",IF(AND(AN269&gt;=61%,AN269&lt;80%),"40%",IF(AND(AN269&gt;=81%,AN269&lt;90%),"60%", IF(AND(AN269&gt;=91%,AN269&lt;=100%),"80","0%")))))</f>
        <v xml:space="preserve">0% </v>
      </c>
      <c r="AQ269" s="471">
        <f>M269-(M269*AL269:AL270)</f>
        <v>0.375</v>
      </c>
      <c r="AR269" s="470" t="str">
        <f>IF(AQ269=5,"Esperada",IF(AQ269=4,"Alta",IF(AQ269=3,"Media",IF(AQ269=2,"Baja",IF(AQ269=1,"Remota","Remota")))))</f>
        <v>Remota</v>
      </c>
      <c r="AS269" s="471">
        <f>O269-(O269*AO269:AO270)</f>
        <v>4</v>
      </c>
      <c r="AT269" s="451" t="str">
        <f>IF(AS269=5,"Significativo",IF(AS269=4,"Alto",IF(AS269=3,"Medio",IF(AS269=2,"Bajo",IF(AS269=1,"No Significativo","No Significativo")))))</f>
        <v>Alto</v>
      </c>
      <c r="AU269" s="451" t="str">
        <f>Q269</f>
        <v>Operacional</v>
      </c>
      <c r="AV269" s="452">
        <f>AQ269*AS269</f>
        <v>1.5</v>
      </c>
      <c r="AW269" s="451" t="str">
        <f>IF(AV269=1,"Bajo",IF(AV269=2,"Bajo",IF(AV269=3,"Bajo",IF(AV269=4,"Bajo",IF(AV269=5,"Medio",IF(AV269=6,"Medio",IF(AV269=8,"Medio",IF(AV269=9,"Medio",IF(AV269=10,"Medio",IF(AV269=12,"Medio",IF(AV269=15,"Alto",IF(AV269=16,"Alto",IF(AV269=20,"Alto",IF(AV269=25,"Alto","Bajo"))))))))))))))</f>
        <v>Bajo</v>
      </c>
      <c r="AX269" s="453" t="str">
        <f>IF(AV269=1," Aceptar el riesgo. No determinar acciones.",IF(AV269=2," Aceptar el riesgo. No determinar acciones.",IF(AV269=3," Aceptar el riesgo. No determinar acciones.",IF(AV269=4," Aceptar el riesgo. No determinar acciones.",IF(AV269=5," Evaluar a juicio de experto la nececidad de deterrminar acciones para prevenir su ocurrencia",IF(AV269=6," Evaluar a juicio de experto la nececidad de deterrminar acciones para prevenir su ocurrencia",IF(AV269=8," Evaluar a juicio de experto la nececidad de deterrminar acciones para prevenir su ocurrencia",IF(AV269=9," Evaluar a juicio de experto la nececidad de deterrminar acciones para prevenir su ocurrencia",IF(AV269=10," Evaluar a juicio de experto la nececidad de deterrminar acciones para prevenir su ocurrencia",IF(AV269=12," Evaluar a juicio de experto la nececidad de deterrminar acciones para prevenir su ocurrencia",IF(AV269=15," Deterrminar acciones para prevenir su ocurrencia, compartirla o eliminarla.",IF(AV269=16," Deterrminar acciones para prevenir su ocurrencia, compartirla o eliminarla.",IF(AV269=20," Deterrminar acciones para prevenir su ocurrencia, compartirla o eliminarla.",IF(AV269=25," Deterrminar acciones para prevenir su ocurrencia, compartirla o eliminarla."," Aceptar el riesgo. No determinar acciones."))))))))))))))</f>
        <v xml:space="preserve"> Aceptar el riesgo. No determinar acciones.</v>
      </c>
      <c r="AZ269" s="454"/>
      <c r="BA269" s="456"/>
      <c r="BB269" s="458"/>
    </row>
    <row r="270" spans="2:54" ht="39.75" customHeight="1">
      <c r="B270" s="508"/>
      <c r="C270" s="482"/>
      <c r="D270" s="460"/>
      <c r="E270" s="483"/>
      <c r="F270" s="460"/>
      <c r="G270" s="460"/>
      <c r="H270" s="460"/>
      <c r="I270" s="460"/>
      <c r="J270" s="198" t="s">
        <v>669</v>
      </c>
      <c r="K270" s="198" t="s">
        <v>671</v>
      </c>
      <c r="M270" s="462"/>
      <c r="N270" s="462"/>
      <c r="O270" s="462"/>
      <c r="P270" s="462"/>
      <c r="Q270" s="462"/>
      <c r="R270" s="462"/>
      <c r="S270" s="463"/>
      <c r="U270" s="198" t="str">
        <f t="shared" si="76"/>
        <v>Aplicación de los procedimientos de selección de proveedores.</v>
      </c>
      <c r="V270" s="312" t="s">
        <v>120</v>
      </c>
      <c r="W270" s="195" t="s">
        <v>137</v>
      </c>
      <c r="X270" s="462">
        <v>2</v>
      </c>
      <c r="Y270" s="462"/>
      <c r="Z270" s="462"/>
      <c r="AA270" s="462">
        <v>1</v>
      </c>
      <c r="AB270" s="462"/>
      <c r="AC270" s="462"/>
      <c r="AD270" s="462">
        <v>2</v>
      </c>
      <c r="AE270" s="462"/>
      <c r="AF270" s="462"/>
      <c r="AG270" s="462">
        <v>2</v>
      </c>
      <c r="AH270" s="462"/>
      <c r="AI270" s="462"/>
      <c r="AJ270" s="202">
        <f t="shared" si="81"/>
        <v>0.875</v>
      </c>
      <c r="AK270" s="201" t="str">
        <f t="shared" si="82"/>
        <v>Efectivo</v>
      </c>
      <c r="AL270" s="481"/>
      <c r="AM270" s="481"/>
      <c r="AN270" s="481"/>
      <c r="AO270" s="481"/>
      <c r="AQ270" s="471"/>
      <c r="AR270" s="470"/>
      <c r="AS270" s="471"/>
      <c r="AT270" s="451"/>
      <c r="AU270" s="451"/>
      <c r="AV270" s="452"/>
      <c r="AW270" s="451"/>
      <c r="AX270" s="453"/>
      <c r="AZ270" s="455"/>
      <c r="BA270" s="457"/>
      <c r="BB270" s="459"/>
    </row>
    <row r="271" spans="2:54" ht="33" customHeight="1">
      <c r="B271" s="508"/>
      <c r="C271" s="461" t="s">
        <v>672</v>
      </c>
      <c r="D271" s="460" t="s">
        <v>119</v>
      </c>
      <c r="E271" s="483"/>
      <c r="F271" s="460"/>
      <c r="G271" s="460"/>
      <c r="H271" s="460"/>
      <c r="I271" s="460"/>
      <c r="J271" s="199" t="s">
        <v>673</v>
      </c>
      <c r="K271" s="198" t="s">
        <v>674</v>
      </c>
      <c r="M271" s="462">
        <v>4</v>
      </c>
      <c r="N271" s="462" t="str">
        <f>IF(M271=5,"Esperada",IF(M271=4,"Alta",IF(M271=3,"Media",IF(M271=2,"Baja",IF(M271=1,"Remota","0")))))</f>
        <v>Alta</v>
      </c>
      <c r="O271" s="462">
        <v>3</v>
      </c>
      <c r="P271" s="462" t="str">
        <f>IF(O271=5,"Significativo",IF(O271=4,"Alto",IF(O271=3,"Medio",IF(O271=2,"Bajo",IF(O271=1,"No Significativo","0")))))</f>
        <v>Medio</v>
      </c>
      <c r="Q271" s="462" t="s">
        <v>92</v>
      </c>
      <c r="R271" s="462">
        <f>O271*M271</f>
        <v>12</v>
      </c>
      <c r="S271" s="463" t="str">
        <f>IF(R271=1,"Bajo",IF(R271=2,"Bajo",IF(R271=3,"Bajo",IF(R271=4,"Bajo",IF(R271=5,"Medio",IF(R271=6,"Medio",IF(R271=8,"Medio",IF(R271=9,"Medio",IF(R271=10,"Medio",IF(R271=12,"Medio",IF(R271=15,"Alto",IF(R271=16,"Alto",IF(R271=20,"Alto",IF(R271=25,"Alto","0"))))))))))))))</f>
        <v>Medio</v>
      </c>
      <c r="U271" s="198" t="str">
        <f t="shared" ref="U271:U292" si="86">+K271</f>
        <v>Enlace de contingencia ADSL para el servicio de Internet y Respaldo en suministro Energia mediante UPS</v>
      </c>
      <c r="V271" s="312" t="s">
        <v>120</v>
      </c>
      <c r="W271" s="195" t="s">
        <v>132</v>
      </c>
      <c r="X271" s="462">
        <v>0</v>
      </c>
      <c r="Y271" s="462"/>
      <c r="Z271" s="462"/>
      <c r="AA271" s="462">
        <v>2</v>
      </c>
      <c r="AB271" s="462"/>
      <c r="AC271" s="462"/>
      <c r="AD271" s="462">
        <v>2</v>
      </c>
      <c r="AE271" s="462"/>
      <c r="AF271" s="462"/>
      <c r="AG271" s="462">
        <v>1</v>
      </c>
      <c r="AH271" s="462"/>
      <c r="AI271" s="462"/>
      <c r="AJ271" s="202">
        <f t="shared" si="81"/>
        <v>0.625</v>
      </c>
      <c r="AK271" s="201" t="str">
        <f t="shared" si="82"/>
        <v>Medianamente Efectivo</v>
      </c>
      <c r="AL271" s="481">
        <f>AVERAGE(AJ271:AJ272)</f>
        <v>0.75</v>
      </c>
      <c r="AM271" s="481" t="str">
        <f>IF(AND(AL271&gt;=0%,AL271&lt;40%),"0% ",IF(AND(AL271&gt;=41%,AL271&lt;60%),"20%",IF(AND(AL271&gt;=61%,AL271&lt;80%),"40%",IF(AND(AL271&gt;=81%,AL271&lt;90%),"60%", IF(AND(AL271&gt;=91%,AL271&lt;=100%),"80","0%")))))</f>
        <v>40%</v>
      </c>
      <c r="AN271" s="481">
        <v>0</v>
      </c>
      <c r="AO271" s="481" t="str">
        <f>IF(AND(AN271&gt;=0%,AN271&lt;40%),"0% ",IF(AND(AN271&gt;=41%,AN271&lt;60%),"20%",IF(AND(AN271&gt;=61%,AN271&lt;80%),"40%",IF(AND(AN271&gt;=81%,AN271&lt;90%),"60%", IF(AND(AN271&gt;=91%,AN271&lt;=100%),"80","0%")))))</f>
        <v xml:space="preserve">0% </v>
      </c>
      <c r="AQ271" s="471">
        <f>M271-(M271*AL271:AL272)</f>
        <v>1</v>
      </c>
      <c r="AR271" s="470" t="str">
        <f>IF(AQ271=5,"Esperada",IF(AQ271=4,"Alta",IF(AQ271=3,"Media",IF(AQ271=2,"Baja",IF(AQ271=1,"Remota","Remota")))))</f>
        <v>Remota</v>
      </c>
      <c r="AS271" s="471">
        <f>O271-(O271*AO271:AO272)</f>
        <v>3</v>
      </c>
      <c r="AT271" s="451" t="str">
        <f>IF(AS271=5,"Significativo",IF(AS271=4,"Alto",IF(AS271=3,"Medio",IF(AS271=2,"Bajo",IF(AS271=1,"No Significativo","No Significativo")))))</f>
        <v>Medio</v>
      </c>
      <c r="AU271" s="451" t="str">
        <f>Q271</f>
        <v>Operacional</v>
      </c>
      <c r="AV271" s="452">
        <f>AQ271*AS271</f>
        <v>3</v>
      </c>
      <c r="AW271" s="451" t="str">
        <f>IF(AV271=1,"Bajo",IF(AV271=2,"Bajo",IF(AV271=3,"Bajo",IF(AV271=4,"Bajo",IF(AV271=5,"Medio",IF(AV271=6,"Medio",IF(AV271=8,"Medio",IF(AV271=9,"Medio",IF(AV271=10,"Medio",IF(AV271=12,"Medio",IF(AV271=15,"Alto",IF(AV271=16,"Alto",IF(AV271=20,"Alto",IF(AV271=25,"Alto","Bajo"))))))))))))))</f>
        <v>Bajo</v>
      </c>
      <c r="AX271" s="453" t="str">
        <f>IF(AV271=1," Aceptar el riesgo. No determinar acciones.",IF(AV271=2," Aceptar el riesgo. No determinar acciones.",IF(AV271=3," Aceptar el riesgo. No determinar acciones.",IF(AV271=4," Aceptar el riesgo. No determinar acciones.",IF(AV271=5," Evaluar a juicio de experto la nececidad de deterrminar acciones para prevenir su ocurrencia",IF(AV271=6," Evaluar a juicio de experto la nececidad de deterrminar acciones para prevenir su ocurrencia",IF(AV271=8," Evaluar a juicio de experto la nececidad de deterrminar acciones para prevenir su ocurrencia",IF(AV271=9," Evaluar a juicio de experto la nececidad de deterrminar acciones para prevenir su ocurrencia",IF(AV271=10," Evaluar a juicio de experto la nececidad de deterrminar acciones para prevenir su ocurrencia",IF(AV271=12," Evaluar a juicio de experto la nececidad de deterrminar acciones para prevenir su ocurrencia",IF(AV271=15," Deterrminar acciones para prevenir su ocurrencia, compartirla o eliminarla.",IF(AV271=16," Deterrminar acciones para prevenir su ocurrencia, compartirla o eliminarla.",IF(AV271=20," Deterrminar acciones para prevenir su ocurrencia, compartirla o eliminarla.",IF(AV271=25," Deterrminar acciones para prevenir su ocurrencia, compartirla o eliminarla."," Aceptar el riesgo. No determinar acciones."))))))))))))))</f>
        <v xml:space="preserve"> Aceptar el riesgo. No determinar acciones.</v>
      </c>
      <c r="AZ271" s="454"/>
      <c r="BA271" s="456"/>
      <c r="BB271" s="458"/>
    </row>
    <row r="272" spans="2:54" ht="33" customHeight="1">
      <c r="B272" s="508"/>
      <c r="C272" s="461"/>
      <c r="D272" s="460"/>
      <c r="E272" s="483"/>
      <c r="F272" s="460"/>
      <c r="G272" s="460"/>
      <c r="H272" s="460"/>
      <c r="I272" s="460"/>
      <c r="J272" s="199" t="s">
        <v>627</v>
      </c>
      <c r="K272" s="198" t="s">
        <v>629</v>
      </c>
      <c r="M272" s="462"/>
      <c r="N272" s="462"/>
      <c r="O272" s="462"/>
      <c r="P272" s="462"/>
      <c r="Q272" s="462"/>
      <c r="R272" s="462"/>
      <c r="S272" s="463"/>
      <c r="U272" s="198" t="str">
        <f t="shared" si="86"/>
        <v>Entrenamiento, charlas de control y actualización con el personal que opera los sistemas de información.</v>
      </c>
      <c r="V272" s="312" t="s">
        <v>120</v>
      </c>
      <c r="W272" s="195" t="s">
        <v>137</v>
      </c>
      <c r="X272" s="462">
        <v>2</v>
      </c>
      <c r="Y272" s="462"/>
      <c r="Z272" s="462"/>
      <c r="AA272" s="462">
        <v>1</v>
      </c>
      <c r="AB272" s="462"/>
      <c r="AC272" s="462"/>
      <c r="AD272" s="462">
        <v>2</v>
      </c>
      <c r="AE272" s="462"/>
      <c r="AF272" s="462"/>
      <c r="AG272" s="462">
        <v>2</v>
      </c>
      <c r="AH272" s="462"/>
      <c r="AI272" s="462"/>
      <c r="AJ272" s="202">
        <f t="shared" si="81"/>
        <v>0.875</v>
      </c>
      <c r="AK272" s="201" t="str">
        <f t="shared" si="82"/>
        <v>Efectivo</v>
      </c>
      <c r="AL272" s="481"/>
      <c r="AM272" s="481"/>
      <c r="AN272" s="481"/>
      <c r="AO272" s="481"/>
      <c r="AQ272" s="471"/>
      <c r="AR272" s="470"/>
      <c r="AS272" s="471"/>
      <c r="AT272" s="451"/>
      <c r="AU272" s="451"/>
      <c r="AV272" s="452"/>
      <c r="AW272" s="451"/>
      <c r="AX272" s="453"/>
      <c r="AZ272" s="455"/>
      <c r="BA272" s="457"/>
      <c r="BB272" s="459"/>
    </row>
    <row r="273" spans="2:54" ht="33" customHeight="1">
      <c r="B273" s="508"/>
      <c r="C273" s="461" t="s">
        <v>675</v>
      </c>
      <c r="D273" s="460" t="s">
        <v>119</v>
      </c>
      <c r="E273" s="483"/>
      <c r="F273" s="460"/>
      <c r="G273" s="460"/>
      <c r="H273" s="460"/>
      <c r="I273" s="460"/>
      <c r="J273" s="198" t="s">
        <v>668</v>
      </c>
      <c r="K273" s="198" t="s">
        <v>670</v>
      </c>
      <c r="M273" s="462">
        <v>3</v>
      </c>
      <c r="N273" s="462" t="str">
        <f>IF(M273=5,"Esperada",IF(M273=4,"Alta",IF(M273=3,"Media",IF(M273=2,"Baja",IF(M273=1,"Remota","0")))))</f>
        <v>Media</v>
      </c>
      <c r="O273" s="462">
        <v>4</v>
      </c>
      <c r="P273" s="462" t="str">
        <f>IF(O273=5,"Significativo",IF(O273=4,"Alto",IF(O273=3,"Medio",IF(O273=2,"Bajo",IF(O273=1,"No Significativo","0")))))</f>
        <v>Alto</v>
      </c>
      <c r="Q273" s="462" t="s">
        <v>92</v>
      </c>
      <c r="R273" s="462">
        <f>O273*M273</f>
        <v>12</v>
      </c>
      <c r="S273" s="463" t="str">
        <f>IF(R273=1,"Bajo",IF(R273=2,"Bajo",IF(R273=3,"Bajo",IF(R273=4,"Bajo",IF(R273=5,"Medio",IF(R273=6,"Medio",IF(R273=8,"Medio",IF(R273=9,"Medio",IF(R273=10,"Medio",IF(R273=12,"Medio",IF(R273=15,"Alto",IF(R273=16,"Alto",IF(R273=20,"Alto",IF(R273=25,"Alto","0"))))))))))))))</f>
        <v>Medio</v>
      </c>
      <c r="U273" s="198" t="str">
        <f t="shared" si="86"/>
        <v>Analisis de la oferta y la demanda del bien o servicio a contratar (sustentaion de la propuesta)</v>
      </c>
      <c r="V273" s="312" t="s">
        <v>120</v>
      </c>
      <c r="W273" s="195" t="s">
        <v>137</v>
      </c>
      <c r="X273" s="462">
        <v>2</v>
      </c>
      <c r="Y273" s="462"/>
      <c r="Z273" s="462"/>
      <c r="AA273" s="462">
        <v>1</v>
      </c>
      <c r="AB273" s="462"/>
      <c r="AC273" s="462"/>
      <c r="AD273" s="462">
        <v>2</v>
      </c>
      <c r="AE273" s="462"/>
      <c r="AF273" s="462"/>
      <c r="AG273" s="462">
        <v>2</v>
      </c>
      <c r="AH273" s="462"/>
      <c r="AI273" s="462"/>
      <c r="AJ273" s="202">
        <f t="shared" ref="AJ273:AJ281" si="87">((X273/2)+(AA273/2)+(AD273/2)+(AG273/2))/4</f>
        <v>0.875</v>
      </c>
      <c r="AK273" s="201" t="str">
        <f t="shared" ref="AK273:AK290" si="88">IF(AND(AJ273&gt;=0%,AJ273&lt;40%),"No Efectivo",IF(AND(AJ273&gt;=41%,AJ273&lt;60%),"Poco Efectivo",IF(AND(AJ273&gt;=61%,AJ273&lt;80%),"Medianamente Efectivo",IF(AND(AJ273&gt;=81%,AJ273&lt;90%),"Efectivo", IF(AND(AJ273&gt;=91%,AJ273&lt;=100%),"Altamente Efectivo")))))</f>
        <v>Efectivo</v>
      </c>
      <c r="AL273" s="481">
        <f>AVERAGE(AJ273:AJ274)</f>
        <v>0.875</v>
      </c>
      <c r="AM273" s="481" t="str">
        <f>IF(AND(AL273&gt;=0%,AL273&lt;40%),"0% ",IF(AND(AL273&gt;=41%,AL273&lt;60%),"20%",IF(AND(AL273&gt;=61%,AL273&lt;80%),"40%",IF(AND(AL273&gt;=81%,AL273&lt;90%),"60%", IF(AND(AL273&gt;=91%,AL273&lt;=100%),"80","0%")))))</f>
        <v>60%</v>
      </c>
      <c r="AN273" s="481">
        <v>0</v>
      </c>
      <c r="AO273" s="481" t="str">
        <f>IF(AND(AN273&gt;=0%,AN273&lt;40%),"0% ",IF(AND(AN273&gt;=41%,AN273&lt;60%),"20%",IF(AND(AN273&gt;=61%,AN273&lt;80%),"40%",IF(AND(AN273&gt;=81%,AN273&lt;90%),"60%", IF(AND(AN273&gt;=91%,AN273&lt;=100%),"80","0%")))))</f>
        <v xml:space="preserve">0% </v>
      </c>
      <c r="AQ273" s="471">
        <f>M273-(M273*AL273:AL274)</f>
        <v>0.375</v>
      </c>
      <c r="AR273" s="470" t="str">
        <f>IF(AQ273=5,"Esperada",IF(AQ273=4,"Alta",IF(AQ273=3,"Media",IF(AQ273=2,"Baja",IF(AQ273=1,"Remota","Remota")))))</f>
        <v>Remota</v>
      </c>
      <c r="AS273" s="471">
        <f>O273-(O273*AO273:AO274)</f>
        <v>4</v>
      </c>
      <c r="AT273" s="451" t="str">
        <f>IF(AS273=5,"Significativo",IF(AS273=4,"Alto",IF(AS273=3,"Medio",IF(AS273=2,"Bajo",IF(AS273=1,"No Significativo","No Significativo")))))</f>
        <v>Alto</v>
      </c>
      <c r="AU273" s="451" t="str">
        <f>Q273</f>
        <v>Operacional</v>
      </c>
      <c r="AV273" s="452">
        <f>AQ273*AS273</f>
        <v>1.5</v>
      </c>
      <c r="AW273" s="451" t="str">
        <f>IF(AV273=1,"Bajo",IF(AV273=2,"Bajo",IF(AV273=3,"Bajo",IF(AV273=4,"Bajo",IF(AV273=5,"Medio",IF(AV273=6,"Medio",IF(AV273=8,"Medio",IF(AV273=9,"Medio",IF(AV273=10,"Medio",IF(AV273=12,"Medio",IF(AV273=15,"Alto",IF(AV273=16,"Alto",IF(AV273=20,"Alto",IF(AV273=25,"Alto","Bajo"))))))))))))))</f>
        <v>Bajo</v>
      </c>
      <c r="AX273" s="453" t="str">
        <f>IF(AV273=1," Aceptar el riesgo. No determinar acciones.",IF(AV273=2," Aceptar el riesgo. No determinar acciones.",IF(AV273=3," Aceptar el riesgo. No determinar acciones.",IF(AV273=4," Aceptar el riesgo. No determinar acciones.",IF(AV273=5," Evaluar a juicio de experto la nececidad de deterrminar acciones para prevenir su ocurrencia",IF(AV273=6," Evaluar a juicio de experto la nececidad de deterrminar acciones para prevenir su ocurrencia",IF(AV273=8," Evaluar a juicio de experto la nececidad de deterrminar acciones para prevenir su ocurrencia",IF(AV273=9," Evaluar a juicio de experto la nececidad de deterrminar acciones para prevenir su ocurrencia",IF(AV273=10," Evaluar a juicio de experto la nececidad de deterrminar acciones para prevenir su ocurrencia",IF(AV273=12," Evaluar a juicio de experto la nececidad de deterrminar acciones para prevenir su ocurrencia",IF(AV273=15," Deterrminar acciones para prevenir su ocurrencia, compartirla o eliminarla.",IF(AV273=16," Deterrminar acciones para prevenir su ocurrencia, compartirla o eliminarla.",IF(AV273=20," Deterrminar acciones para prevenir su ocurrencia, compartirla o eliminarla.",IF(AV273=25," Deterrminar acciones para prevenir su ocurrencia, compartirla o eliminarla."," Aceptar el riesgo. No determinar acciones."))))))))))))))</f>
        <v xml:space="preserve"> Aceptar el riesgo. No determinar acciones.</v>
      </c>
      <c r="AZ273" s="454"/>
      <c r="BA273" s="456"/>
      <c r="BB273" s="458"/>
    </row>
    <row r="274" spans="2:54" ht="45" customHeight="1">
      <c r="B274" s="508"/>
      <c r="C274" s="461"/>
      <c r="D274" s="460"/>
      <c r="E274" s="483"/>
      <c r="F274" s="460"/>
      <c r="G274" s="460"/>
      <c r="H274" s="460"/>
      <c r="I274" s="460"/>
      <c r="J274" s="198" t="s">
        <v>669</v>
      </c>
      <c r="K274" s="198" t="s">
        <v>671</v>
      </c>
      <c r="M274" s="462"/>
      <c r="N274" s="462"/>
      <c r="O274" s="462"/>
      <c r="P274" s="462"/>
      <c r="Q274" s="462"/>
      <c r="R274" s="462"/>
      <c r="S274" s="463"/>
      <c r="U274" s="198" t="str">
        <f t="shared" si="86"/>
        <v>Aplicación de los procedimientos de selección de proveedores.</v>
      </c>
      <c r="V274" s="312" t="s">
        <v>120</v>
      </c>
      <c r="W274" s="195" t="s">
        <v>137</v>
      </c>
      <c r="X274" s="462">
        <v>2</v>
      </c>
      <c r="Y274" s="462"/>
      <c r="Z274" s="462"/>
      <c r="AA274" s="462">
        <v>1</v>
      </c>
      <c r="AB274" s="462"/>
      <c r="AC274" s="462"/>
      <c r="AD274" s="462">
        <v>2</v>
      </c>
      <c r="AE274" s="462"/>
      <c r="AF274" s="462"/>
      <c r="AG274" s="462">
        <v>2</v>
      </c>
      <c r="AH274" s="462"/>
      <c r="AI274" s="462"/>
      <c r="AJ274" s="202">
        <f t="shared" si="87"/>
        <v>0.875</v>
      </c>
      <c r="AK274" s="201" t="str">
        <f t="shared" si="88"/>
        <v>Efectivo</v>
      </c>
      <c r="AL274" s="481"/>
      <c r="AM274" s="481"/>
      <c r="AN274" s="481"/>
      <c r="AO274" s="481"/>
      <c r="AQ274" s="471"/>
      <c r="AR274" s="470"/>
      <c r="AS274" s="471"/>
      <c r="AT274" s="451"/>
      <c r="AU274" s="451"/>
      <c r="AV274" s="452"/>
      <c r="AW274" s="451"/>
      <c r="AX274" s="453"/>
      <c r="AZ274" s="455"/>
      <c r="BA274" s="457"/>
      <c r="BB274" s="459"/>
    </row>
    <row r="275" spans="2:54" ht="45" customHeight="1">
      <c r="B275" s="508"/>
      <c r="C275" s="461" t="s">
        <v>676</v>
      </c>
      <c r="D275" s="460" t="s">
        <v>119</v>
      </c>
      <c r="E275" s="483"/>
      <c r="F275" s="460"/>
      <c r="G275" s="460"/>
      <c r="H275" s="460"/>
      <c r="I275" s="460"/>
      <c r="J275" s="199" t="s">
        <v>592</v>
      </c>
      <c r="K275" s="198" t="s">
        <v>594</v>
      </c>
      <c r="M275" s="462">
        <v>4</v>
      </c>
      <c r="N275" s="462" t="str">
        <f>IF(M275=5,"Esperada",IF(M275=4,"Alta",IF(M275=3,"Media",IF(M275=2,"Baja",IF(M275=1,"Remota","0")))))</f>
        <v>Alta</v>
      </c>
      <c r="O275" s="462">
        <v>4</v>
      </c>
      <c r="P275" s="462" t="str">
        <f>IF(O275=5,"Significativo",IF(O275=4,"Alto",IF(O275=3,"Medio",IF(O275=2,"Bajo",IF(O275=1,"No Significativo","0")))))</f>
        <v>Alto</v>
      </c>
      <c r="Q275" s="462" t="s">
        <v>43</v>
      </c>
      <c r="R275" s="462">
        <f>O275*M275</f>
        <v>16</v>
      </c>
      <c r="S275" s="463" t="str">
        <f>IF(R275=1,"Bajo",IF(R275=2,"Bajo",IF(R275=3,"Bajo",IF(R275=4,"Bajo",IF(R275=5,"Medio",IF(R275=6,"Medio",IF(R275=8,"Medio",IF(R275=9,"Medio",IF(R275=10,"Medio",IF(R275=12,"Medio",IF(R275=15,"Alto",IF(R275=16,"Alto",IF(R275=20,"Alto",IF(R275=25,"Alto","0"))))))))))))))</f>
        <v>Alto</v>
      </c>
      <c r="U275" s="198" t="str">
        <f t="shared" si="86"/>
        <v>Revicion detallada de cada uno de los alticulo al momento de recibirlos.</v>
      </c>
      <c r="V275" s="312" t="s">
        <v>120</v>
      </c>
      <c r="W275" s="195" t="s">
        <v>134</v>
      </c>
      <c r="X275" s="462">
        <v>1</v>
      </c>
      <c r="Y275" s="462"/>
      <c r="Z275" s="462"/>
      <c r="AA275" s="462">
        <v>1</v>
      </c>
      <c r="AB275" s="462"/>
      <c r="AC275" s="462"/>
      <c r="AD275" s="462">
        <v>1</v>
      </c>
      <c r="AE275" s="462"/>
      <c r="AF275" s="462"/>
      <c r="AG275" s="462">
        <v>2</v>
      </c>
      <c r="AH275" s="462"/>
      <c r="AI275" s="462"/>
      <c r="AJ275" s="202">
        <f t="shared" si="87"/>
        <v>0.625</v>
      </c>
      <c r="AK275" s="201" t="str">
        <f t="shared" si="88"/>
        <v>Medianamente Efectivo</v>
      </c>
      <c r="AL275" s="481">
        <f>AVERAGE(AJ275:AJ276)</f>
        <v>0.75</v>
      </c>
      <c r="AM275" s="481" t="str">
        <f>IF(AND(AL275&gt;=0%,AL275&lt;40%),"0% ",IF(AND(AL275&gt;=41%,AL275&lt;60%),"20%",IF(AND(AL275&gt;=61%,AL275&lt;80%),"40%",IF(AND(AL275&gt;=81%,AL275&lt;90%),"60%", IF(AND(AL275&gt;=91%,AL275&lt;=100%),"80","0%")))))</f>
        <v>40%</v>
      </c>
      <c r="AN275" s="481">
        <v>0</v>
      </c>
      <c r="AO275" s="481" t="str">
        <f>IF(AND(AN275&gt;=0%,AN275&lt;40%),"0% ",IF(AND(AN275&gt;=41%,AN275&lt;60%),"20%",IF(AND(AN275&gt;=61%,AN275&lt;80%),"40%",IF(AND(AN275&gt;=81%,AN275&lt;90%),"60%", IF(AND(AN275&gt;=91%,AN275&lt;=100%),"80","0%")))))</f>
        <v xml:space="preserve">0% </v>
      </c>
      <c r="AQ275" s="471">
        <f>M275-(M275*AL275:AL276)</f>
        <v>1</v>
      </c>
      <c r="AR275" s="470" t="str">
        <f>IF(AQ275=5,"Esperada",IF(AQ275=4,"Alta",IF(AQ275=3,"Media",IF(AQ275=2,"Baja",IF(AQ275=1,"Remota","Remota")))))</f>
        <v>Remota</v>
      </c>
      <c r="AS275" s="471">
        <f>O275-(O275*AO275:AO276)</f>
        <v>4</v>
      </c>
      <c r="AT275" s="451" t="str">
        <f>IF(AS275=5,"Significativo",IF(AS275=4,"Alto",IF(AS275=3,"Medio",IF(AS275=2,"Bajo",IF(AS275=1,"No Significativo","No Significativo")))))</f>
        <v>Alto</v>
      </c>
      <c r="AU275" s="451" t="str">
        <f>Q275</f>
        <v>Financiera</v>
      </c>
      <c r="AV275" s="452">
        <f>AQ275*AS275</f>
        <v>4</v>
      </c>
      <c r="AW275" s="451" t="str">
        <f>IF(AV275=1,"Bajo",IF(AV275=2,"Bajo",IF(AV275=3,"Bajo",IF(AV275=4,"Bajo",IF(AV275=5,"Medio",IF(AV275=6,"Medio",IF(AV275=8,"Medio",IF(AV275=9,"Medio",IF(AV275=10,"Medio",IF(AV275=12,"Medio",IF(AV275=15,"Alto",IF(AV275=16,"Alto",IF(AV275=20,"Alto",IF(AV275=25,"Alto","Bajo"))))))))))))))</f>
        <v>Bajo</v>
      </c>
      <c r="AX275" s="453" t="str">
        <f>IF(AV275=1," Aceptar el riesgo. No determinar acciones.",IF(AV275=2," Aceptar el riesgo. No determinar acciones.",IF(AV275=3," Aceptar el riesgo. No determinar acciones.",IF(AV275=4," Aceptar el riesgo. No determinar acciones.",IF(AV275=5," Evaluar a juicio de experto la nececidad de deterrminar acciones para prevenir su ocurrencia",IF(AV275=6," Evaluar a juicio de experto la nececidad de deterrminar acciones para prevenir su ocurrencia",IF(AV275=8," Evaluar a juicio de experto la nececidad de deterrminar acciones para prevenir su ocurrencia",IF(AV275=9," Evaluar a juicio de experto la nececidad de deterrminar acciones para prevenir su ocurrencia",IF(AV275=10," Evaluar a juicio de experto la nececidad de deterrminar acciones para prevenir su ocurrencia",IF(AV275=12," Evaluar a juicio de experto la nececidad de deterrminar acciones para prevenir su ocurrencia",IF(AV275=15," Deterrminar acciones para prevenir su ocurrencia, compartirla o eliminarla.",IF(AV275=16," Deterrminar acciones para prevenir su ocurrencia, compartirla o eliminarla.",IF(AV275=20," Deterrminar acciones para prevenir su ocurrencia, compartirla o eliminarla.",IF(AV275=25," Deterrminar acciones para prevenir su ocurrencia, compartirla o eliminarla."," Aceptar el riesgo. No determinar acciones."))))))))))))))</f>
        <v xml:space="preserve"> Aceptar el riesgo. No determinar acciones.</v>
      </c>
      <c r="AZ275" s="454"/>
      <c r="BA275" s="456"/>
      <c r="BB275" s="458"/>
    </row>
    <row r="276" spans="2:54" ht="45" customHeight="1">
      <c r="B276" s="508"/>
      <c r="C276" s="461"/>
      <c r="D276" s="460"/>
      <c r="E276" s="483"/>
      <c r="F276" s="460"/>
      <c r="G276" s="460"/>
      <c r="H276" s="460"/>
      <c r="I276" s="460"/>
      <c r="J276" s="199" t="s">
        <v>593</v>
      </c>
      <c r="K276" s="198" t="s">
        <v>595</v>
      </c>
      <c r="M276" s="462"/>
      <c r="N276" s="462"/>
      <c r="O276" s="462"/>
      <c r="P276" s="462"/>
      <c r="Q276" s="462"/>
      <c r="R276" s="462"/>
      <c r="S276" s="463"/>
      <c r="U276" s="198" t="str">
        <f t="shared" si="86"/>
        <v>informe al proveedor y se procede a su devolucion</v>
      </c>
      <c r="V276" s="312" t="s">
        <v>120</v>
      </c>
      <c r="W276" s="195" t="s">
        <v>137</v>
      </c>
      <c r="X276" s="462">
        <v>2</v>
      </c>
      <c r="Y276" s="462"/>
      <c r="Z276" s="462"/>
      <c r="AA276" s="462">
        <v>1</v>
      </c>
      <c r="AB276" s="462"/>
      <c r="AC276" s="462"/>
      <c r="AD276" s="462">
        <v>2</v>
      </c>
      <c r="AE276" s="462"/>
      <c r="AF276" s="462"/>
      <c r="AG276" s="462">
        <v>2</v>
      </c>
      <c r="AH276" s="462"/>
      <c r="AI276" s="462"/>
      <c r="AJ276" s="202">
        <f t="shared" si="87"/>
        <v>0.875</v>
      </c>
      <c r="AK276" s="201" t="str">
        <f t="shared" si="88"/>
        <v>Efectivo</v>
      </c>
      <c r="AL276" s="481"/>
      <c r="AM276" s="481"/>
      <c r="AN276" s="481"/>
      <c r="AO276" s="481"/>
      <c r="AQ276" s="471"/>
      <c r="AR276" s="470"/>
      <c r="AS276" s="471"/>
      <c r="AT276" s="451"/>
      <c r="AU276" s="451"/>
      <c r="AV276" s="452"/>
      <c r="AW276" s="451"/>
      <c r="AX276" s="453"/>
      <c r="AZ276" s="455"/>
      <c r="BA276" s="457"/>
      <c r="BB276" s="459"/>
    </row>
    <row r="277" spans="2:54" ht="45" customHeight="1">
      <c r="B277" s="508"/>
      <c r="C277" s="482" t="s">
        <v>607</v>
      </c>
      <c r="D277" s="460"/>
      <c r="E277" s="483"/>
      <c r="F277" s="460"/>
      <c r="G277" s="460" t="s">
        <v>119</v>
      </c>
      <c r="H277" s="460"/>
      <c r="I277" s="460"/>
      <c r="J277" s="198" t="s">
        <v>609</v>
      </c>
      <c r="K277" s="198" t="s">
        <v>612</v>
      </c>
      <c r="M277" s="462">
        <v>3</v>
      </c>
      <c r="N277" s="462" t="str">
        <f>IF(M277=5,"Esperada",IF(M277=4,"Alta",IF(M277=3,"Media",IF(M277=2,"Baja",IF(M277=1,"Remota","0")))))</f>
        <v>Media</v>
      </c>
      <c r="O277" s="462">
        <v>4</v>
      </c>
      <c r="P277" s="462" t="str">
        <f>IF(O277=5,"Significativo",IF(O277=4,"Alto",IF(O277=3,"Medio",IF(O277=2,"Bajo",IF(O277=1,"No Significativo","0")))))</f>
        <v>Alto</v>
      </c>
      <c r="Q277" s="462" t="s">
        <v>92</v>
      </c>
      <c r="R277" s="462">
        <f>O277*M277</f>
        <v>12</v>
      </c>
      <c r="S277" s="463" t="str">
        <f>IF(R277=1,"Bajo",IF(R277=2,"Bajo",IF(R277=3,"Bajo",IF(R277=4,"Bajo",IF(R277=5,"Medio",IF(R277=6,"Medio",IF(R277=8,"Medio",IF(R277=9,"Medio",IF(R277=10,"Medio",IF(R277=12,"Medio",IF(R277=15,"Alto",IF(R277=16,"Alto",IF(R277=20,"Alto",IF(R277=25,"Alto","0"))))))))))))))</f>
        <v>Medio</v>
      </c>
      <c r="U277" s="198" t="str">
        <f t="shared" si="86"/>
        <v>Aplicación del procedimiento de selección de proveedores y/o contratsita</v>
      </c>
      <c r="V277" s="312" t="s">
        <v>120</v>
      </c>
      <c r="W277" s="195" t="s">
        <v>137</v>
      </c>
      <c r="X277" s="462">
        <v>2</v>
      </c>
      <c r="Y277" s="462"/>
      <c r="Z277" s="462"/>
      <c r="AA277" s="462">
        <v>1</v>
      </c>
      <c r="AB277" s="462"/>
      <c r="AC277" s="462"/>
      <c r="AD277" s="462">
        <v>2</v>
      </c>
      <c r="AE277" s="462"/>
      <c r="AF277" s="462"/>
      <c r="AG277" s="462">
        <v>2</v>
      </c>
      <c r="AH277" s="462"/>
      <c r="AI277" s="462"/>
      <c r="AJ277" s="202">
        <f t="shared" si="87"/>
        <v>0.875</v>
      </c>
      <c r="AK277" s="201" t="str">
        <f t="shared" si="88"/>
        <v>Efectivo</v>
      </c>
      <c r="AL277" s="481">
        <f>AVERAGE(AJ277:AJ279)</f>
        <v>0.875</v>
      </c>
      <c r="AM277" s="481" t="str">
        <f>IF(AND(AL277&gt;=0%,AL277&lt;40%),"0% ",IF(AND(AL277&gt;=41%,AL277&lt;60%),"20%",IF(AND(AL277&gt;=61%,AL277&lt;80%),"40%",IF(AND(AL277&gt;=81%,AL277&lt;90%),"60%", IF(AND(AL277&gt;=91%,AL277&lt;=100%),"80","0%")))))</f>
        <v>60%</v>
      </c>
      <c r="AN277" s="481">
        <v>0</v>
      </c>
      <c r="AO277" s="481" t="str">
        <f>IF(AND(AN277&gt;=0%,AN277&lt;40%),"0% ",IF(AND(AN277&gt;=41%,AN277&lt;60%),"20%",IF(AND(AN277&gt;=61%,AN277&lt;80%),"40%",IF(AND(AN277&gt;=81%,AN277&lt;90%),"60%", IF(AND(AN277&gt;=91%,AN277&lt;=100%),"80","0%")))))</f>
        <v xml:space="preserve">0% </v>
      </c>
      <c r="AQ277" s="471">
        <f>M277-(M277*AL277)</f>
        <v>0.375</v>
      </c>
      <c r="AR277" s="470" t="str">
        <f>IF(AQ277=5,"Esperada",IF(AQ277=4,"Alta",IF(AQ277=3,"Media",IF(AQ277=2,"Baja",IF(AQ277=1,"Remota","Remota")))))</f>
        <v>Remota</v>
      </c>
      <c r="AS277" s="471">
        <f>O277-(O277*AO277)</f>
        <v>4</v>
      </c>
      <c r="AT277" s="451" t="str">
        <f>IF(AS277=5,"Significativo",IF(AS277=4,"Alto",IF(AS277=3,"Medio",IF(AS277=2,"Bajo",IF(AS277=1,"No Significativo","No Significativo")))))</f>
        <v>Alto</v>
      </c>
      <c r="AU277" s="451" t="str">
        <f>Q277</f>
        <v>Operacional</v>
      </c>
      <c r="AV277" s="452">
        <f>AQ277*AS277</f>
        <v>1.5</v>
      </c>
      <c r="AW277" s="451" t="str">
        <f>IF(AV277=1,"Bajo",IF(AV277=2,"Bajo",IF(AV277=3,"Bajo",IF(AV277=4,"Bajo",IF(AV277=5,"Medio",IF(AV277=6,"Medio",IF(AV277=8,"Medio",IF(AV277=9,"Medio",IF(AV277=10,"Medio",IF(AV277=12,"Medio",IF(AV277=15,"Alto",IF(AV277=16,"Alto",IF(AV277=20,"Alto",IF(AV277=25,"Alto","Bajo"))))))))))))))</f>
        <v>Bajo</v>
      </c>
      <c r="AX277" s="489" t="str">
        <f>IF(AV277=1," Aceptar el riesgo. No determinar acciones.",IF(AV277=2," Aceptar el riesgo. No determinar acciones.",IF(AV277=3," Aceptar el riesgo. No determinar acciones.",IF(AV277=4," Aceptar el riesgo. No determinar acciones.",IF(AV277=5," Evaluar a juicio de experto la nececidad de deterrminar acciones para prevenir su ocurrencia",IF(AV277=6," Evaluar a juicio de experto la nececidad de deterrminar acciones para prevenir su ocurrencia",IF(AV277=8," Evaluar a juicio de experto la nececidad de deterrminar acciones para prevenir su ocurrencia",IF(AV277=9," Evaluar a juicio de experto la nececidad de deterrminar acciones para prevenir su ocurrencia",IF(AV277=10," Evaluar a juicio de experto la nececidad de deterrminar acciones para prevenir su ocurrencia",IF(AV277=12," Evaluar a juicio de experto la nececidad de deterrminar acciones para prevenir su ocurrencia",IF(AV277=15," Deterrminar acciones para prevenir su ocurrencia, compartirla o eliminarla.",IF(AV277=16," Deterrminar acciones para prevenir su ocurrencia, compartirla o eliminarla.",IF(AV277=20," Deterrminar acciones para prevenir su ocurrencia, compartirla o eliminarla.",IF(AV277=25," Deterrminar acciones para prevenir su ocurrencia, compartirla o eliminarla."," Aceptar el riesgo. No determinar acciones."))))))))))))))</f>
        <v xml:space="preserve"> Aceptar el riesgo. No determinar acciones.</v>
      </c>
      <c r="AZ277" s="454"/>
      <c r="BA277" s="458"/>
      <c r="BB277" s="493"/>
    </row>
    <row r="278" spans="2:54" ht="45" customHeight="1">
      <c r="B278" s="508"/>
      <c r="C278" s="482"/>
      <c r="D278" s="460"/>
      <c r="E278" s="483"/>
      <c r="F278" s="460"/>
      <c r="G278" s="460"/>
      <c r="H278" s="460"/>
      <c r="I278" s="460"/>
      <c r="J278" s="198" t="s">
        <v>608</v>
      </c>
      <c r="K278" s="198" t="s">
        <v>611</v>
      </c>
      <c r="M278" s="462"/>
      <c r="N278" s="462"/>
      <c r="O278" s="462"/>
      <c r="P278" s="462"/>
      <c r="Q278" s="462"/>
      <c r="R278" s="462"/>
      <c r="S278" s="463"/>
      <c r="U278" s="198" t="str">
        <f t="shared" si="86"/>
        <v>Aplicación de la evaluacion y seguimiento al desempeño al proveedor y/o contratista</v>
      </c>
      <c r="V278" s="312" t="s">
        <v>120</v>
      </c>
      <c r="W278" s="195" t="s">
        <v>137</v>
      </c>
      <c r="X278" s="462">
        <v>2</v>
      </c>
      <c r="Y278" s="462"/>
      <c r="Z278" s="462"/>
      <c r="AA278" s="462">
        <v>1</v>
      </c>
      <c r="AB278" s="462"/>
      <c r="AC278" s="462"/>
      <c r="AD278" s="462">
        <v>2</v>
      </c>
      <c r="AE278" s="462"/>
      <c r="AF278" s="462"/>
      <c r="AG278" s="462">
        <v>2</v>
      </c>
      <c r="AH278" s="462"/>
      <c r="AI278" s="462"/>
      <c r="AJ278" s="202">
        <f t="shared" si="87"/>
        <v>0.875</v>
      </c>
      <c r="AK278" s="201" t="str">
        <f t="shared" si="88"/>
        <v>Efectivo</v>
      </c>
      <c r="AL278" s="481"/>
      <c r="AM278" s="481"/>
      <c r="AN278" s="481"/>
      <c r="AO278" s="481"/>
      <c r="AQ278" s="471"/>
      <c r="AR278" s="470"/>
      <c r="AS278" s="471"/>
      <c r="AT278" s="451"/>
      <c r="AU278" s="451"/>
      <c r="AV278" s="452"/>
      <c r="AW278" s="451"/>
      <c r="AX278" s="490"/>
      <c r="AZ278" s="464"/>
      <c r="BA278" s="492"/>
      <c r="BB278" s="492"/>
    </row>
    <row r="279" spans="2:54" ht="45" customHeight="1">
      <c r="B279" s="508"/>
      <c r="C279" s="482"/>
      <c r="D279" s="460"/>
      <c r="E279" s="483"/>
      <c r="F279" s="460"/>
      <c r="G279" s="460"/>
      <c r="H279" s="460"/>
      <c r="I279" s="460"/>
      <c r="J279" s="198" t="s">
        <v>610</v>
      </c>
      <c r="K279" s="198" t="s">
        <v>611</v>
      </c>
      <c r="M279" s="462"/>
      <c r="N279" s="462"/>
      <c r="O279" s="462"/>
      <c r="P279" s="462"/>
      <c r="Q279" s="462"/>
      <c r="R279" s="462"/>
      <c r="S279" s="463"/>
      <c r="U279" s="198" t="str">
        <f t="shared" si="86"/>
        <v>Aplicación de la evaluacion y seguimiento al desempeño al proveedor y/o contratista</v>
      </c>
      <c r="V279" s="312" t="s">
        <v>120</v>
      </c>
      <c r="W279" s="195" t="s">
        <v>137</v>
      </c>
      <c r="X279" s="462">
        <v>2</v>
      </c>
      <c r="Y279" s="462"/>
      <c r="Z279" s="462"/>
      <c r="AA279" s="462">
        <v>1</v>
      </c>
      <c r="AB279" s="462"/>
      <c r="AC279" s="462"/>
      <c r="AD279" s="462">
        <v>2</v>
      </c>
      <c r="AE279" s="462"/>
      <c r="AF279" s="462"/>
      <c r="AG279" s="462">
        <v>2</v>
      </c>
      <c r="AH279" s="462"/>
      <c r="AI279" s="462"/>
      <c r="AJ279" s="202">
        <f t="shared" si="87"/>
        <v>0.875</v>
      </c>
      <c r="AK279" s="201" t="str">
        <f t="shared" si="88"/>
        <v>Efectivo</v>
      </c>
      <c r="AL279" s="481"/>
      <c r="AM279" s="481"/>
      <c r="AN279" s="481"/>
      <c r="AO279" s="481"/>
      <c r="AQ279" s="471"/>
      <c r="AR279" s="470"/>
      <c r="AS279" s="471"/>
      <c r="AT279" s="451"/>
      <c r="AU279" s="451"/>
      <c r="AV279" s="452"/>
      <c r="AW279" s="451"/>
      <c r="AX279" s="491"/>
      <c r="AZ279" s="455"/>
      <c r="BA279" s="459"/>
      <c r="BB279" s="459"/>
    </row>
    <row r="280" spans="2:54" ht="45" customHeight="1">
      <c r="B280" s="508"/>
      <c r="C280" s="482" t="s">
        <v>613</v>
      </c>
      <c r="D280" s="460"/>
      <c r="E280" s="483"/>
      <c r="F280" s="460"/>
      <c r="G280" s="460" t="s">
        <v>119</v>
      </c>
      <c r="H280" s="460"/>
      <c r="I280" s="460"/>
      <c r="J280" s="198" t="s">
        <v>615</v>
      </c>
      <c r="K280" s="198" t="s">
        <v>612</v>
      </c>
      <c r="M280" s="462">
        <v>3</v>
      </c>
      <c r="N280" s="462" t="str">
        <f>IF(M280=5,"Esperada",IF(M280=4,"Alta",IF(M280=3,"Media",IF(M280=2,"Baja",IF(M280=1,"Remota","0")))))</f>
        <v>Media</v>
      </c>
      <c r="O280" s="462">
        <v>4</v>
      </c>
      <c r="P280" s="446" t="str">
        <f>IF(O280=5,"Significativo",IF(O280=4,"Alto",IF(O280=3,"Medio",IF(O280=2,"Bajo",IF(O280=1,"No Significativo","0")))))</f>
        <v>Alto</v>
      </c>
      <c r="Q280" s="462" t="s">
        <v>92</v>
      </c>
      <c r="R280" s="446">
        <f>O280*M280</f>
        <v>12</v>
      </c>
      <c r="S280" s="463" t="str">
        <f>IF(R280=1,"Bajo",IF(R280=2,"Bajo",IF(R280=3,"Bajo",IF(R280=4,"Bajo",IF(R280=5,"Medio",IF(R280=6,"Medio",IF(R280=8,"Medio",IF(R280=9,"Medio",IF(R280=10,"Medio",IF(R280=12,"Medio",IF(R280=15,"Alto",IF(R280=16,"Alto",IF(R280=20,"Alto",IF(R280=25,"Alto","0"))))))))))))))</f>
        <v>Medio</v>
      </c>
      <c r="U280" s="198" t="str">
        <f t="shared" si="86"/>
        <v>Aplicación del procedimiento de selección de proveedores y/o contratsita</v>
      </c>
      <c r="V280" s="312" t="s">
        <v>120</v>
      </c>
      <c r="W280" s="195" t="s">
        <v>137</v>
      </c>
      <c r="X280" s="462">
        <v>2</v>
      </c>
      <c r="Y280" s="462"/>
      <c r="Z280" s="462"/>
      <c r="AA280" s="462">
        <v>1</v>
      </c>
      <c r="AB280" s="462"/>
      <c r="AC280" s="462"/>
      <c r="AD280" s="462">
        <v>2</v>
      </c>
      <c r="AE280" s="462"/>
      <c r="AF280" s="462"/>
      <c r="AG280" s="462">
        <v>2</v>
      </c>
      <c r="AH280" s="462"/>
      <c r="AI280" s="462"/>
      <c r="AJ280" s="202">
        <f t="shared" si="87"/>
        <v>0.875</v>
      </c>
      <c r="AK280" s="201" t="str">
        <f t="shared" si="88"/>
        <v>Efectivo</v>
      </c>
      <c r="AL280" s="481">
        <f>AVERAGE(AJ280:AJ281)</f>
        <v>0.875</v>
      </c>
      <c r="AM280" s="481" t="str">
        <f>IF(AND(AL280&gt;=0%,AL280&lt;40%),"0% ",IF(AND(AL280&gt;=41%,AL280&lt;60%),"20%",IF(AND(AL280&gt;=61%,AL280&lt;80%),"40%",IF(AND(AL280&gt;=81%,AL280&lt;90%),"60%", IF(AND(AL280&gt;=91%,AL280&lt;=100%),"80","0%")))))</f>
        <v>60%</v>
      </c>
      <c r="AN280" s="481">
        <v>0</v>
      </c>
      <c r="AO280" s="481" t="str">
        <f>IF(AND(AN280&gt;=0%,AN280&lt;40%),"0% ",IF(AND(AN280&gt;=41%,AN280&lt;60%),"20%",IF(AND(AN280&gt;=61%,AN280&lt;80%),"40%",IF(AND(AN280&gt;=81%,AN280&lt;90%),"60%", IF(AND(AN280&gt;=91%,AN280&lt;=100%),"80","0%")))))</f>
        <v xml:space="preserve">0% </v>
      </c>
      <c r="AQ280" s="471">
        <f>M280-(M280*AL280:AL281)</f>
        <v>0.375</v>
      </c>
      <c r="AR280" s="470" t="str">
        <f>IF(AQ280=5,"Esperada",IF(AQ280=4,"Alta",IF(AQ280=3,"Media",IF(AQ280=2,"Baja",IF(AQ280=1,"Remota","Remota")))))</f>
        <v>Remota</v>
      </c>
      <c r="AS280" s="471">
        <f>O280-(O280*AO280:AO281)</f>
        <v>4</v>
      </c>
      <c r="AT280" s="485" t="str">
        <f>IF(AS280=5,"Significativo",IF(AS280=4,"Alto",IF(AS280=3,"Medio",IF(AS280=2,"Bajo",IF(AS280=1,"No Significativo","No Significativo")))))</f>
        <v>Alto</v>
      </c>
      <c r="AU280" s="451" t="str">
        <f>Q280</f>
        <v>Operacional</v>
      </c>
      <c r="AV280" s="487">
        <f>AQ280*AS280</f>
        <v>1.5</v>
      </c>
      <c r="AW280" s="451" t="str">
        <f>IF(AV280=1,"Bajo",IF(AV280=2,"Bajo",IF(AV280=3,"Bajo",IF(AV280=4,"Bajo",IF(AV280=5,"Medio",IF(AV280=6,"Medio",IF(AV280=8,"Medio",IF(AV280=9,"Medio",IF(AV280=10,"Medio",IF(AV280=12,"Medio",IF(AV280=15,"Alto",IF(AV280=16,"Alto",IF(AV280=20,"Alto",IF(AV280=25,"Alto","Bajo"))))))))))))))</f>
        <v>Bajo</v>
      </c>
      <c r="AX280" s="485" t="str">
        <f>IF(AV280=1," Aceptar el riesgo. No determinar acciones.",IF(AV280=2," Aceptar el riesgo. No determinar acciones.",IF(AV280=3," Aceptar el riesgo. No determinar acciones.",IF(AV280=4," Aceptar el riesgo. No determinar acciones.",IF(AV280=5," Evaluar a juicio de experto la nececidad de deterrminar acciones para prevenir su ocurrencia",IF(AV280=6," Evaluar a juicio de experto la nececidad de deterrminar acciones para prevenir su ocurrencia",IF(AV280=8," Evaluar a juicio de experto la nececidad de deterrminar acciones para prevenir su ocurrencia",IF(AV280=9," Evaluar a juicio de experto la nececidad de deterrminar acciones para prevenir su ocurrencia",IF(AV280=10," Evaluar a juicio de experto la nececidad de deterrminar acciones para prevenir su ocurrencia",IF(AV280=12," Evaluar a juicio de experto la nececidad de deterrminar acciones para prevenir su ocurrencia",IF(AV280=15," Deterrminar acciones para prevenir su ocurrencia, compartirla o eliminarla.",IF(AV280=16," Deterrminar acciones para prevenir su ocurrencia, compartirla o eliminarla.",IF(AV280=20," Deterrminar acciones para prevenir su ocurrencia, compartirla o eliminarla.",IF(AV280=25," Deterrminar acciones para prevenir su ocurrencia, compartirla o eliminarla."," Aceptar el riesgo. No determinar acciones."))))))))))))))</f>
        <v xml:space="preserve"> Aceptar el riesgo. No determinar acciones.</v>
      </c>
      <c r="AZ280" s="454"/>
      <c r="BA280" s="456"/>
      <c r="BB280" s="458"/>
    </row>
    <row r="281" spans="2:54" ht="45" customHeight="1">
      <c r="B281" s="508"/>
      <c r="C281" s="482"/>
      <c r="D281" s="460"/>
      <c r="E281" s="483"/>
      <c r="F281" s="460"/>
      <c r="G281" s="460"/>
      <c r="H281" s="460"/>
      <c r="I281" s="460"/>
      <c r="J281" s="108" t="s">
        <v>614</v>
      </c>
      <c r="K281" s="198" t="s">
        <v>611</v>
      </c>
      <c r="M281" s="462"/>
      <c r="N281" s="462"/>
      <c r="O281" s="462"/>
      <c r="P281" s="447"/>
      <c r="Q281" s="462"/>
      <c r="R281" s="447"/>
      <c r="S281" s="463"/>
      <c r="U281" s="198" t="str">
        <f t="shared" si="86"/>
        <v>Aplicación de la evaluacion y seguimiento al desempeño al proveedor y/o contratista</v>
      </c>
      <c r="V281" s="312" t="s">
        <v>120</v>
      </c>
      <c r="W281" s="195" t="s">
        <v>137</v>
      </c>
      <c r="X281" s="462">
        <v>2</v>
      </c>
      <c r="Y281" s="462"/>
      <c r="Z281" s="462"/>
      <c r="AA281" s="462">
        <v>1</v>
      </c>
      <c r="AB281" s="462"/>
      <c r="AC281" s="462"/>
      <c r="AD281" s="462">
        <v>2</v>
      </c>
      <c r="AE281" s="462"/>
      <c r="AF281" s="462"/>
      <c r="AG281" s="462">
        <v>2</v>
      </c>
      <c r="AH281" s="462"/>
      <c r="AI281" s="462"/>
      <c r="AJ281" s="202">
        <f t="shared" si="87"/>
        <v>0.875</v>
      </c>
      <c r="AK281" s="201" t="str">
        <f t="shared" si="88"/>
        <v>Efectivo</v>
      </c>
      <c r="AL281" s="481"/>
      <c r="AM281" s="481"/>
      <c r="AN281" s="481"/>
      <c r="AO281" s="481"/>
      <c r="AQ281" s="471"/>
      <c r="AR281" s="470"/>
      <c r="AS281" s="471"/>
      <c r="AT281" s="486"/>
      <c r="AU281" s="451"/>
      <c r="AV281" s="488"/>
      <c r="AW281" s="451"/>
      <c r="AX281" s="486"/>
      <c r="AZ281" s="455"/>
      <c r="BA281" s="457"/>
      <c r="BB281" s="459"/>
    </row>
    <row r="282" spans="2:54" ht="45" customHeight="1">
      <c r="B282" s="508"/>
      <c r="C282" s="328" t="s">
        <v>1021</v>
      </c>
      <c r="D282" s="327" t="s">
        <v>119</v>
      </c>
      <c r="E282" s="327"/>
      <c r="F282" s="324"/>
      <c r="G282" s="324"/>
      <c r="H282" s="324"/>
      <c r="I282" s="324"/>
      <c r="J282" s="108" t="s">
        <v>1020</v>
      </c>
      <c r="K282" s="328" t="s">
        <v>1115</v>
      </c>
      <c r="M282" s="325">
        <v>2</v>
      </c>
      <c r="N282" s="353" t="str">
        <f>IF(M282=5,"Esperada",IF(M282=4,"Alta",IF(M282=3,"Media",IF(M282=2,"Baja",IF(M282=1,"Remota","0")))))</f>
        <v>Baja</v>
      </c>
      <c r="O282" s="325">
        <v>2</v>
      </c>
      <c r="P282" s="353" t="str">
        <f>IF(O282=5,"Significativo",IF(O282=4,"Alto",IF(O282=3,"Medio",IF(O282=2,"Bajo",IF(O282=1,"No Significativo","0")))))</f>
        <v>Bajo</v>
      </c>
      <c r="Q282" s="325" t="s">
        <v>43</v>
      </c>
      <c r="R282" s="353">
        <f t="shared" ref="R282:R290" si="89">O282*M282</f>
        <v>4</v>
      </c>
      <c r="S282" s="354" t="str">
        <f>IF(R282=1,"Bajo",IF(R282=2,"Bajo",IF(R282=3,"Bajo",IF(R282=4,"Bajo",IF(R282=5,"Medio",IF(R282=6,"Medio",IF(R282=8,"Medio",IF(R282=9,"Medio",IF(R282=10,"Medio",IF(R282=12,"Medio",IF(R282=15,"Alto",IF(R282=16,"Alto",IF(R282=20,"Alto",IF(R282=25,"Alto","0"))))))))))))))</f>
        <v>Bajo</v>
      </c>
      <c r="U282" s="328" t="str">
        <f t="shared" si="86"/>
        <v xml:space="preserve">1. presupuesto detallado según experiencias anteriores
2. Incluir todos los costos hasta liquidación de contrato con MME. </v>
      </c>
      <c r="V282" s="325" t="s">
        <v>120</v>
      </c>
      <c r="W282" s="325" t="s">
        <v>137</v>
      </c>
      <c r="X282" s="329"/>
      <c r="Y282" s="330">
        <v>2</v>
      </c>
      <c r="Z282" s="331"/>
      <c r="AA282" s="329"/>
      <c r="AB282" s="330">
        <v>1</v>
      </c>
      <c r="AC282" s="331"/>
      <c r="AD282" s="329"/>
      <c r="AE282" s="330">
        <v>2</v>
      </c>
      <c r="AF282" s="331"/>
      <c r="AG282" s="329"/>
      <c r="AH282" s="330">
        <v>2</v>
      </c>
      <c r="AI282" s="331"/>
      <c r="AJ282" s="335">
        <f>((Y282/2)+(AB282/2)+(AE282/2)+(AH282/2))/4</f>
        <v>0.875</v>
      </c>
      <c r="AK282" s="332" t="str">
        <f t="shared" si="88"/>
        <v>Efectivo</v>
      </c>
      <c r="AL282" s="355">
        <f>AVERAGE(AJ282:AJ283)</f>
        <v>0.875</v>
      </c>
      <c r="AM282" s="355" t="str">
        <f>IF(AND(AL282&gt;=0%,AL282&lt;40%),"0% ",IF(AND(AL282&gt;=41%,AL282&lt;60%),"20%",IF(AND(AL282&gt;=61%,AL282&lt;80%),"40%",IF(AND(AL282&gt;=81%,AL282&lt;90%),"60%", IF(AND(AL282&gt;=91%,AL282&lt;=100%),"80","0%")))))</f>
        <v>60%</v>
      </c>
      <c r="AN282" s="355">
        <v>1</v>
      </c>
      <c r="AO282" s="355" t="str">
        <f>IF(AND(AN282&gt;=0%,AN282&lt;40%),"0% ",IF(AND(AN282&gt;=41%,AN282&lt;60%),"20%",IF(AND(AN282&gt;=61%,AN282&lt;80%),"40%",IF(AND(AN282&gt;=81%,AN282&lt;90%),"60%", IF(AND(AN282&gt;=91%,AN282&lt;=100%),"80%","0%")))))</f>
        <v>80%</v>
      </c>
      <c r="AQ282" s="356">
        <f>M282-(M282*AL282:AL283)</f>
        <v>0.25</v>
      </c>
      <c r="AR282" s="357" t="str">
        <f>IF(AQ282=5,"Esperada",IF(AQ282=4,"Alta",IF(AQ282=3,"Media",IF(AQ282=2,"Baja",IF(AQ282=1,"Remota","Remota")))))</f>
        <v>Remota</v>
      </c>
      <c r="AS282" s="356">
        <f>O282-(O282*AO282)</f>
        <v>0.39999999999999991</v>
      </c>
      <c r="AT282" s="358" t="str">
        <f>IF(AS282=5,"Significativo",IF(AS282=4,"Alto",IF(AS282=3,"Medio",IF(AS282=2,"Bajo",IF(AS282=1,"No Significativo","No Significativo")))))</f>
        <v>No Significativo</v>
      </c>
      <c r="AU282" s="358" t="str">
        <f>Q282</f>
        <v>Financiera</v>
      </c>
      <c r="AV282" s="359">
        <f>AQ282*AS282</f>
        <v>9.9999999999999978E-2</v>
      </c>
      <c r="AW282" s="358" t="str">
        <f>IF(AV282=1,"Bajo",IF(AV282=2,"Bajo",IF(AV282=3,"Bajo",IF(AV282=4,"Bajo",IF(AV282=5,"Medio",IF(AV282=6,"Medio",IF(AV282=8,"Medio",IF(AV282=9,"Medio",IF(AV282=10,"Medio",IF(AV282=12,"Medio",IF(AV282=15,"Alto",IF(AV282=16,"Alto",IF(AV282=20,"Alto",IF(AV282=25,"Alto","Bajo"))))))))))))))</f>
        <v>Bajo</v>
      </c>
      <c r="AX282" s="358" t="str">
        <f>IF(AV282=1," Aceptar el riesgo. No determinar acciones.",IF(AV282=2," Aceptar el riesgo. No determinar acciones.",IF(AV282=3," Aceptar el riesgo. No determinar acciones.",IF(AV282=4," Aceptar el riesgo. No determinar acciones.",IF(AV282=5," Evaluar a juicio de experto la nececidad de deterrminar acciones para prevenir su ocurrencia",IF(AV282=6," Evaluar a juicio de experto la nececidad de deterrminar acciones para prevenir su ocurrencia",IF(AV282=8," Evaluar a juicio de experto la nececidad de deterrminar acciones para prevenir su ocurrencia",IF(AV282=9," Evaluar a juicio de experto la nececidad de deterrminar acciones para prevenir su ocurrencia",IF(AV282=10," Evaluar a juicio de experto la nececidad de deterrminar acciones para prevenir su ocurrencia",IF(AV282=12," Evaluar a juicio de experto la nececidad de deterrminar acciones para prevenir su ocurrencia",IF(AV282=15," Deterrminar acciones para prevenir su ocurrencia, compartirla o eliminarla.",IF(AV282=16," Deterrminar acciones para prevenir su ocurrencia, compartirla o eliminarla.",IF(AV282=20," Deterrminar acciones para prevenir su ocurrencia, compartirla o eliminarla.",IF(AV282=25," Deterrminar acciones para prevenir su ocurrencia, compartirla o eliminarla."," Aceptar el riesgo. No determinar acciones."))))))))))))))</f>
        <v xml:space="preserve"> Aceptar el riesgo. No determinar acciones.</v>
      </c>
      <c r="AZ282" s="332"/>
      <c r="BA282" s="334"/>
      <c r="BB282" s="333"/>
    </row>
    <row r="283" spans="2:54" ht="45" customHeight="1">
      <c r="B283" s="508"/>
      <c r="C283" s="328" t="s">
        <v>1022</v>
      </c>
      <c r="D283" s="327" t="s">
        <v>119</v>
      </c>
      <c r="E283" s="327"/>
      <c r="F283" s="324"/>
      <c r="G283" s="324"/>
      <c r="H283" s="324"/>
      <c r="I283" s="324"/>
      <c r="J283" s="108" t="s">
        <v>1020</v>
      </c>
      <c r="K283" s="328" t="s">
        <v>1114</v>
      </c>
      <c r="M283" s="325">
        <v>3</v>
      </c>
      <c r="N283" s="353" t="str">
        <f t="shared" ref="N283:N290" si="90">IF(M283=5,"Esperada",IF(M283=4,"Alta",IF(M283=3,"Media",IF(M283=2,"Baja",IF(M283=1,"Remota","0")))))</f>
        <v>Media</v>
      </c>
      <c r="O283" s="325">
        <v>4</v>
      </c>
      <c r="P283" s="353" t="str">
        <f t="shared" ref="P283:P290" si="91">IF(O283=5,"Significativo",IF(O283=4,"Alto",IF(O283=3,"Medio",IF(O283=2,"Bajo",IF(O283=1,"No Significativo","0")))))</f>
        <v>Alto</v>
      </c>
      <c r="Q283" s="325" t="s">
        <v>43</v>
      </c>
      <c r="R283" s="353">
        <f t="shared" si="89"/>
        <v>12</v>
      </c>
      <c r="S283" s="354" t="str">
        <f t="shared" ref="S283:S290" si="92">IF(R283=1,"Bajo",IF(R283=2,"Bajo",IF(R283=3,"Bajo",IF(R283=4,"Bajo",IF(R283=5,"Medio",IF(R283=6,"Medio",IF(R283=8,"Medio",IF(R283=9,"Medio",IF(R283=10,"Medio",IF(R283=12,"Medio",IF(R283=15,"Alto",IF(R283=16,"Alto",IF(R283=20,"Alto",IF(R283=25,"Alto","0"))))))))))))))</f>
        <v>Medio</v>
      </c>
      <c r="U283" s="328" t="str">
        <f t="shared" si="86"/>
        <v>Validación preliminar de cantidades de materiales y costos por mano de obra con análisis de mercado de los mismos.</v>
      </c>
      <c r="V283" s="325" t="s">
        <v>120</v>
      </c>
      <c r="W283" s="325" t="s">
        <v>137</v>
      </c>
      <c r="X283" s="329"/>
      <c r="Y283" s="330">
        <v>2</v>
      </c>
      <c r="Z283" s="331"/>
      <c r="AA283" s="329"/>
      <c r="AB283" s="330">
        <v>1</v>
      </c>
      <c r="AC283" s="331"/>
      <c r="AD283" s="329"/>
      <c r="AE283" s="330">
        <v>2</v>
      </c>
      <c r="AF283" s="331"/>
      <c r="AG283" s="329"/>
      <c r="AH283" s="330">
        <v>2</v>
      </c>
      <c r="AI283" s="331"/>
      <c r="AJ283" s="335">
        <f t="shared" ref="AJ283:AJ290" si="93">((Y283/2)+(AB283/2)+(AE283/2)+(AH283/2))/4</f>
        <v>0.875</v>
      </c>
      <c r="AK283" s="332" t="str">
        <f t="shared" si="88"/>
        <v>Efectivo</v>
      </c>
      <c r="AL283" s="355">
        <f t="shared" ref="AL283:AL290" si="94">AVERAGE(AJ283:AJ284)</f>
        <v>0.875</v>
      </c>
      <c r="AM283" s="355" t="str">
        <f t="shared" ref="AM283:AM290" si="95">IF(AND(AL283&gt;=0%,AL283&lt;40%),"0% ",IF(AND(AL283&gt;=41%,AL283&lt;60%),"20%",IF(AND(AL283&gt;=61%,AL283&lt;80%),"40%",IF(AND(AL283&gt;=81%,AL283&lt;90%),"60%", IF(AND(AL283&gt;=91%,AL283&lt;=100%),"80","0%")))))</f>
        <v>60%</v>
      </c>
      <c r="AN283" s="355">
        <v>1</v>
      </c>
      <c r="AO283" s="355" t="str">
        <f t="shared" ref="AO283:AO287" si="96">IF(AND(AN283&gt;=0%,AN283&lt;40%),"0% ",IF(AND(AN283&gt;=41%,AN283&lt;60%),"20%",IF(AND(AN283&gt;=61%,AN283&lt;80%),"40%",IF(AND(AN283&gt;=81%,AN283&lt;90%),"60%", IF(AND(AN283&gt;=91%,AN283&lt;=100%),"80%","0%")))))</f>
        <v>80%</v>
      </c>
      <c r="AQ283" s="356">
        <f t="shared" ref="AQ283:AQ290" si="97">M283-(M283*AL283:AL284)</f>
        <v>0.375</v>
      </c>
      <c r="AR283" s="357" t="str">
        <f t="shared" ref="AR283:AR290" si="98">IF(AQ283=5,"Esperada",IF(AQ283=4,"Alta",IF(AQ283=3,"Media",IF(AQ283=2,"Baja",IF(AQ283=1,"Remota","Remota")))))</f>
        <v>Remota</v>
      </c>
      <c r="AS283" s="356">
        <f t="shared" ref="AS283:AS287" si="99">O283-(O283*AO283:AO284)</f>
        <v>0.79999999999999982</v>
      </c>
      <c r="AT283" s="358" t="str">
        <f t="shared" ref="AT283:AT290" si="100">IF(AS283=5,"Significativo",IF(AS283=4,"Alto",IF(AS283=3,"Medio",IF(AS283=2,"Bajo",IF(AS283=1,"No Significativo","No Significativo")))))</f>
        <v>No Significativo</v>
      </c>
      <c r="AU283" s="358" t="str">
        <f t="shared" ref="AU283:AU290" si="101">Q283</f>
        <v>Financiera</v>
      </c>
      <c r="AV283" s="359">
        <f t="shared" ref="AV283:AV288" si="102">AQ283*AS283</f>
        <v>0.29999999999999993</v>
      </c>
      <c r="AW283" s="358" t="str">
        <f t="shared" ref="AW283:AW290" si="103">IF(AV283=1,"Bajo",IF(AV283=2,"Bajo",IF(AV283=3,"Bajo",IF(AV283=4,"Bajo",IF(AV283=5,"Medio",IF(AV283=6,"Medio",IF(AV283=8,"Medio",IF(AV283=9,"Medio",IF(AV283=10,"Medio",IF(AV283=12,"Medio",IF(AV283=15,"Alto",IF(AV283=16,"Alto",IF(AV283=20,"Alto",IF(AV283=25,"Alto","Bajo"))))))))))))))</f>
        <v>Bajo</v>
      </c>
      <c r="AX283" s="358" t="str">
        <f t="shared" ref="AX283:AX288" si="104">IF(AV283=1," Aceptar el riesgo. No determinar acciones.",IF(AV283=2," Aceptar el riesgo. No determinar acciones.",IF(AV283=3," Aceptar el riesgo. No determinar acciones.",IF(AV283=4," Aceptar el riesgo. No determinar acciones.",IF(AV283=5," Evaluar a juicio de experto la nececidad de deterrminar acciones para prevenir su ocurrencia",IF(AV283=6," Evaluar a juicio de experto la nececidad de deterrminar acciones para prevenir su ocurrencia",IF(AV283=8," Evaluar a juicio de experto la nececidad de deterrminar acciones para prevenir su ocurrencia",IF(AV283=9," Evaluar a juicio de experto la nececidad de deterrminar acciones para prevenir su ocurrencia",IF(AV283=10," Evaluar a juicio de experto la nececidad de deterrminar acciones para prevenir su ocurrencia",IF(AV283=12," Evaluar a juicio de experto la nececidad de deterrminar acciones para prevenir su ocurrencia",IF(AV283=15," Deterrminar acciones para prevenir su ocurrencia, compartirla o eliminarla.",IF(AV283=16," Deterrminar acciones para prevenir su ocurrencia, compartirla o eliminarla.",IF(AV283=20," Deterrminar acciones para prevenir su ocurrencia, compartirla o eliminarla.",IF(AV283=25," Deterrminar acciones para prevenir su ocurrencia, compartirla o eliminarla."," Aceptar el riesgo. No determinar acciones."))))))))))))))</f>
        <v xml:space="preserve"> Aceptar el riesgo. No determinar acciones.</v>
      </c>
      <c r="AZ283" s="332"/>
      <c r="BA283" s="334"/>
      <c r="BB283" s="333"/>
    </row>
    <row r="284" spans="2:54" ht="92.25" customHeight="1">
      <c r="B284" s="508"/>
      <c r="C284" s="328" t="s">
        <v>1023</v>
      </c>
      <c r="D284" s="327" t="s">
        <v>119</v>
      </c>
      <c r="E284" s="327"/>
      <c r="F284" s="324"/>
      <c r="G284" s="324"/>
      <c r="H284" s="324"/>
      <c r="I284" s="324"/>
      <c r="J284" s="108" t="s">
        <v>1024</v>
      </c>
      <c r="K284" s="328" t="s">
        <v>1116</v>
      </c>
      <c r="M284" s="325">
        <v>3</v>
      </c>
      <c r="N284" s="353" t="str">
        <f t="shared" si="90"/>
        <v>Media</v>
      </c>
      <c r="O284" s="325">
        <v>4</v>
      </c>
      <c r="P284" s="353" t="str">
        <f t="shared" si="91"/>
        <v>Alto</v>
      </c>
      <c r="Q284" s="325" t="s">
        <v>92</v>
      </c>
      <c r="R284" s="353">
        <f t="shared" si="89"/>
        <v>12</v>
      </c>
      <c r="S284" s="354" t="str">
        <f t="shared" si="92"/>
        <v>Medio</v>
      </c>
      <c r="U284" s="328" t="str">
        <f t="shared" si="86"/>
        <v>Socialización y consecución de permisos de pasos previos al inicio de la obra.
Solicitar con su debido tiempo el apoyo al Ministerio para el tramite ante las entidades territoriales que expidan las licencias y permisos a cargo de este de acuerdo al compromiso adquirido en la estructuracion del proyecto</v>
      </c>
      <c r="V284" s="325" t="s">
        <v>120</v>
      </c>
      <c r="W284" s="325" t="s">
        <v>137</v>
      </c>
      <c r="X284" s="329"/>
      <c r="Y284" s="330">
        <v>2</v>
      </c>
      <c r="Z284" s="331"/>
      <c r="AA284" s="329"/>
      <c r="AB284" s="330">
        <v>1</v>
      </c>
      <c r="AC284" s="331"/>
      <c r="AD284" s="329"/>
      <c r="AE284" s="330">
        <v>2</v>
      </c>
      <c r="AF284" s="331"/>
      <c r="AG284" s="329"/>
      <c r="AH284" s="330">
        <v>2</v>
      </c>
      <c r="AI284" s="331"/>
      <c r="AJ284" s="335">
        <f t="shared" si="93"/>
        <v>0.875</v>
      </c>
      <c r="AK284" s="332" t="str">
        <f t="shared" si="88"/>
        <v>Efectivo</v>
      </c>
      <c r="AL284" s="355">
        <f t="shared" si="94"/>
        <v>0.75</v>
      </c>
      <c r="AM284" s="355" t="str">
        <f t="shared" si="95"/>
        <v>40%</v>
      </c>
      <c r="AN284" s="355">
        <v>1</v>
      </c>
      <c r="AO284" s="355" t="str">
        <f t="shared" si="96"/>
        <v>80%</v>
      </c>
      <c r="AQ284" s="356">
        <f t="shared" si="97"/>
        <v>0.75</v>
      </c>
      <c r="AR284" s="357" t="str">
        <f t="shared" si="98"/>
        <v>Remota</v>
      </c>
      <c r="AS284" s="356">
        <f t="shared" si="99"/>
        <v>0.79999999999999982</v>
      </c>
      <c r="AT284" s="358" t="str">
        <f t="shared" si="100"/>
        <v>No Significativo</v>
      </c>
      <c r="AU284" s="358" t="str">
        <f t="shared" si="101"/>
        <v>Operacional</v>
      </c>
      <c r="AV284" s="359">
        <f t="shared" si="102"/>
        <v>0.59999999999999987</v>
      </c>
      <c r="AW284" s="358" t="str">
        <f t="shared" si="103"/>
        <v>Bajo</v>
      </c>
      <c r="AX284" s="358" t="str">
        <f t="shared" si="104"/>
        <v xml:space="preserve"> Aceptar el riesgo. No determinar acciones.</v>
      </c>
      <c r="AZ284" s="332"/>
      <c r="BA284" s="334"/>
      <c r="BB284" s="333"/>
    </row>
    <row r="285" spans="2:54" ht="57" customHeight="1">
      <c r="B285" s="508"/>
      <c r="C285" s="328" t="s">
        <v>1025</v>
      </c>
      <c r="D285" s="327" t="s">
        <v>119</v>
      </c>
      <c r="E285" s="327"/>
      <c r="F285" s="324"/>
      <c r="G285" s="324"/>
      <c r="H285" s="324"/>
      <c r="I285" s="324"/>
      <c r="J285" s="108" t="s">
        <v>1026</v>
      </c>
      <c r="K285" s="328" t="s">
        <v>1027</v>
      </c>
      <c r="M285" s="325">
        <v>2</v>
      </c>
      <c r="N285" s="353" t="str">
        <f t="shared" si="90"/>
        <v>Baja</v>
      </c>
      <c r="O285" s="325">
        <v>3</v>
      </c>
      <c r="P285" s="353" t="str">
        <f t="shared" si="91"/>
        <v>Medio</v>
      </c>
      <c r="Q285" s="325" t="s">
        <v>43</v>
      </c>
      <c r="R285" s="353">
        <f t="shared" si="89"/>
        <v>6</v>
      </c>
      <c r="S285" s="354" t="str">
        <f t="shared" si="92"/>
        <v>Medio</v>
      </c>
      <c r="U285" s="328" t="str">
        <f t="shared" si="86"/>
        <v>Socializacion de los proyectos por parte de los ministerios a los miembros de junta directiva</v>
      </c>
      <c r="V285" s="325" t="s">
        <v>120</v>
      </c>
      <c r="W285" s="325" t="s">
        <v>137</v>
      </c>
      <c r="X285" s="329"/>
      <c r="Y285" s="330">
        <v>1</v>
      </c>
      <c r="Z285" s="331"/>
      <c r="AA285" s="329"/>
      <c r="AB285" s="330">
        <v>1</v>
      </c>
      <c r="AC285" s="331"/>
      <c r="AD285" s="329"/>
      <c r="AE285" s="330">
        <v>2</v>
      </c>
      <c r="AF285" s="331"/>
      <c r="AG285" s="329"/>
      <c r="AH285" s="330">
        <v>1</v>
      </c>
      <c r="AI285" s="331"/>
      <c r="AJ285" s="335">
        <f t="shared" si="93"/>
        <v>0.625</v>
      </c>
      <c r="AK285" s="332" t="str">
        <f t="shared" si="88"/>
        <v>Medianamente Efectivo</v>
      </c>
      <c r="AL285" s="355">
        <f t="shared" si="94"/>
        <v>0.75</v>
      </c>
      <c r="AM285" s="355" t="str">
        <f t="shared" si="95"/>
        <v>40%</v>
      </c>
      <c r="AN285" s="355">
        <v>1</v>
      </c>
      <c r="AO285" s="355" t="str">
        <f t="shared" si="96"/>
        <v>80%</v>
      </c>
      <c r="AQ285" s="356">
        <f t="shared" si="97"/>
        <v>0.5</v>
      </c>
      <c r="AR285" s="357" t="str">
        <f t="shared" si="98"/>
        <v>Remota</v>
      </c>
      <c r="AS285" s="356">
        <f t="shared" si="99"/>
        <v>0.59999999999999964</v>
      </c>
      <c r="AT285" s="358" t="str">
        <f t="shared" si="100"/>
        <v>No Significativo</v>
      </c>
      <c r="AU285" s="358" t="str">
        <f t="shared" si="101"/>
        <v>Financiera</v>
      </c>
      <c r="AV285" s="359">
        <f t="shared" si="102"/>
        <v>0.29999999999999982</v>
      </c>
      <c r="AW285" s="358" t="str">
        <f t="shared" si="103"/>
        <v>Bajo</v>
      </c>
      <c r="AX285" s="358" t="str">
        <f t="shared" si="104"/>
        <v xml:space="preserve"> Aceptar el riesgo. No determinar acciones.</v>
      </c>
      <c r="AZ285" s="332"/>
      <c r="BA285" s="334"/>
      <c r="BB285" s="333"/>
    </row>
    <row r="286" spans="2:54" ht="92.25" customHeight="1">
      <c r="B286" s="508"/>
      <c r="C286" s="328" t="s">
        <v>1028</v>
      </c>
      <c r="D286" s="324"/>
      <c r="E286" s="327"/>
      <c r="F286" s="324"/>
      <c r="G286" s="324"/>
      <c r="H286" s="327" t="s">
        <v>119</v>
      </c>
      <c r="I286" s="324"/>
      <c r="J286" s="108" t="s">
        <v>1020</v>
      </c>
      <c r="K286" s="328" t="s">
        <v>1029</v>
      </c>
      <c r="M286" s="325">
        <v>3</v>
      </c>
      <c r="N286" s="353" t="str">
        <f t="shared" si="90"/>
        <v>Media</v>
      </c>
      <c r="O286" s="325">
        <v>4</v>
      </c>
      <c r="P286" s="353" t="str">
        <f t="shared" si="91"/>
        <v>Alto</v>
      </c>
      <c r="Q286" s="325" t="s">
        <v>43</v>
      </c>
      <c r="R286" s="353">
        <f t="shared" si="89"/>
        <v>12</v>
      </c>
      <c r="S286" s="354" t="str">
        <f t="shared" si="92"/>
        <v>Medio</v>
      </c>
      <c r="U286" s="328" t="str">
        <f t="shared" si="86"/>
        <v>1. Garantizar en el convenio a frmar con el MME, la entrega anticipada de los recursos.
2. Reunión mensual de PAC con los funcionarios involucrados en la planeación, contratación, cumplimiento y pagos, para programar y hacer seguimiento a los procesos dentro de términos previamente establecidos</v>
      </c>
      <c r="V286" s="325" t="s">
        <v>120</v>
      </c>
      <c r="W286" s="325" t="s">
        <v>137</v>
      </c>
      <c r="X286" s="329"/>
      <c r="Y286" s="330">
        <v>1</v>
      </c>
      <c r="Z286" s="331"/>
      <c r="AA286" s="329"/>
      <c r="AB286" s="330">
        <v>2</v>
      </c>
      <c r="AC286" s="331"/>
      <c r="AD286" s="329"/>
      <c r="AE286" s="330">
        <v>2</v>
      </c>
      <c r="AF286" s="331"/>
      <c r="AG286" s="329"/>
      <c r="AH286" s="330">
        <v>2</v>
      </c>
      <c r="AI286" s="331"/>
      <c r="AJ286" s="335">
        <f t="shared" si="93"/>
        <v>0.875</v>
      </c>
      <c r="AK286" s="332" t="str">
        <f t="shared" si="88"/>
        <v>Efectivo</v>
      </c>
      <c r="AL286" s="355">
        <f t="shared" si="94"/>
        <v>0.875</v>
      </c>
      <c r="AM286" s="355" t="str">
        <f t="shared" si="95"/>
        <v>60%</v>
      </c>
      <c r="AN286" s="355">
        <v>1</v>
      </c>
      <c r="AO286" s="355" t="str">
        <f t="shared" si="96"/>
        <v>80%</v>
      </c>
      <c r="AQ286" s="356">
        <f t="shared" si="97"/>
        <v>0.375</v>
      </c>
      <c r="AR286" s="357" t="str">
        <f t="shared" si="98"/>
        <v>Remota</v>
      </c>
      <c r="AS286" s="356">
        <f t="shared" si="99"/>
        <v>0.79999999999999982</v>
      </c>
      <c r="AT286" s="358" t="str">
        <f t="shared" si="100"/>
        <v>No Significativo</v>
      </c>
      <c r="AU286" s="358" t="str">
        <f t="shared" si="101"/>
        <v>Financiera</v>
      </c>
      <c r="AV286" s="359">
        <f t="shared" si="102"/>
        <v>0.29999999999999993</v>
      </c>
      <c r="AW286" s="358" t="str">
        <f t="shared" si="103"/>
        <v>Bajo</v>
      </c>
      <c r="AX286" s="358" t="str">
        <f t="shared" si="104"/>
        <v xml:space="preserve"> Aceptar el riesgo. No determinar acciones.</v>
      </c>
      <c r="AZ286" s="332"/>
      <c r="BA286" s="334"/>
      <c r="BB286" s="333"/>
    </row>
    <row r="287" spans="2:54" ht="45" customHeight="1">
      <c r="B287" s="508"/>
      <c r="C287" s="328" t="s">
        <v>1032</v>
      </c>
      <c r="D287" s="324"/>
      <c r="E287" s="327"/>
      <c r="F287" s="324"/>
      <c r="G287" s="324"/>
      <c r="H287" s="327" t="s">
        <v>119</v>
      </c>
      <c r="I287" s="324"/>
      <c r="J287" s="108" t="s">
        <v>1030</v>
      </c>
      <c r="K287" s="328" t="s">
        <v>1031</v>
      </c>
      <c r="M287" s="325">
        <v>3</v>
      </c>
      <c r="N287" s="325" t="str">
        <f t="shared" si="90"/>
        <v>Media</v>
      </c>
      <c r="O287" s="325">
        <v>4</v>
      </c>
      <c r="P287" s="325" t="str">
        <f t="shared" si="91"/>
        <v>Alto</v>
      </c>
      <c r="Q287" s="325" t="s">
        <v>45</v>
      </c>
      <c r="R287" s="353">
        <f t="shared" si="89"/>
        <v>12</v>
      </c>
      <c r="S287" s="326" t="str">
        <f t="shared" si="92"/>
        <v>Medio</v>
      </c>
      <c r="U287" s="328" t="str">
        <f t="shared" si="86"/>
        <v>Adelantar cronogramas holgados. En este caso publica nuevamente la convocatoria del proceso.</v>
      </c>
      <c r="V287" s="325" t="s">
        <v>109</v>
      </c>
      <c r="W287" s="325" t="s">
        <v>137</v>
      </c>
      <c r="X287" s="329"/>
      <c r="Y287" s="330">
        <v>1</v>
      </c>
      <c r="Z287" s="331"/>
      <c r="AA287" s="329"/>
      <c r="AB287" s="330">
        <v>2</v>
      </c>
      <c r="AC287" s="331"/>
      <c r="AD287" s="329"/>
      <c r="AE287" s="330">
        <v>2</v>
      </c>
      <c r="AF287" s="331"/>
      <c r="AG287" s="329"/>
      <c r="AH287" s="330">
        <v>2</v>
      </c>
      <c r="AI287" s="331"/>
      <c r="AJ287" s="335">
        <f t="shared" si="93"/>
        <v>0.875</v>
      </c>
      <c r="AK287" s="332" t="str">
        <f t="shared" si="88"/>
        <v>Efectivo</v>
      </c>
      <c r="AL287" s="355">
        <f t="shared" si="94"/>
        <v>0.875</v>
      </c>
      <c r="AM287" s="355" t="str">
        <f t="shared" si="95"/>
        <v>60%</v>
      </c>
      <c r="AN287" s="355">
        <v>1</v>
      </c>
      <c r="AO287" s="355" t="str">
        <f t="shared" si="96"/>
        <v>80%</v>
      </c>
      <c r="AQ287" s="356">
        <f t="shared" si="97"/>
        <v>0.375</v>
      </c>
      <c r="AR287" s="357" t="str">
        <f t="shared" si="98"/>
        <v>Remota</v>
      </c>
      <c r="AS287" s="356">
        <f t="shared" si="99"/>
        <v>0.79999999999999982</v>
      </c>
      <c r="AT287" s="358" t="str">
        <f t="shared" si="100"/>
        <v>No Significativo</v>
      </c>
      <c r="AU287" s="358" t="str">
        <f t="shared" si="101"/>
        <v>Legal y Regulatoria</v>
      </c>
      <c r="AV287" s="359">
        <f t="shared" si="102"/>
        <v>0.29999999999999993</v>
      </c>
      <c r="AW287" s="358" t="str">
        <f t="shared" si="103"/>
        <v>Bajo</v>
      </c>
      <c r="AX287" s="358" t="str">
        <f t="shared" si="104"/>
        <v xml:space="preserve"> Aceptar el riesgo. No determinar acciones.</v>
      </c>
      <c r="AZ287" s="332"/>
      <c r="BA287" s="334"/>
      <c r="BB287" s="333"/>
    </row>
    <row r="288" spans="2:54" ht="45" customHeight="1">
      <c r="B288" s="508"/>
      <c r="C288" s="328" t="s">
        <v>1033</v>
      </c>
      <c r="D288" s="324"/>
      <c r="E288" s="327"/>
      <c r="F288" s="324"/>
      <c r="G288" s="324"/>
      <c r="H288" s="327" t="s">
        <v>119</v>
      </c>
      <c r="I288" s="324"/>
      <c r="J288" s="108" t="s">
        <v>1030</v>
      </c>
      <c r="K288" s="328" t="s">
        <v>1031</v>
      </c>
      <c r="M288" s="325">
        <v>2</v>
      </c>
      <c r="N288" s="325" t="str">
        <f t="shared" si="90"/>
        <v>Baja</v>
      </c>
      <c r="O288" s="325">
        <v>3</v>
      </c>
      <c r="P288" s="325" t="str">
        <f t="shared" si="91"/>
        <v>Medio</v>
      </c>
      <c r="Q288" s="325" t="s">
        <v>43</v>
      </c>
      <c r="R288" s="325">
        <f t="shared" si="89"/>
        <v>6</v>
      </c>
      <c r="S288" s="326" t="str">
        <f t="shared" si="92"/>
        <v>Medio</v>
      </c>
      <c r="U288" s="328" t="s">
        <v>1034</v>
      </c>
      <c r="V288" s="325" t="s">
        <v>120</v>
      </c>
      <c r="W288" s="325" t="s">
        <v>137</v>
      </c>
      <c r="X288" s="329"/>
      <c r="Y288" s="330">
        <v>1</v>
      </c>
      <c r="Z288" s="331"/>
      <c r="AA288" s="329"/>
      <c r="AB288" s="330">
        <v>2</v>
      </c>
      <c r="AC288" s="331"/>
      <c r="AD288" s="329"/>
      <c r="AE288" s="330">
        <v>2</v>
      </c>
      <c r="AF288" s="331"/>
      <c r="AG288" s="329"/>
      <c r="AH288" s="330">
        <v>2</v>
      </c>
      <c r="AI288" s="331"/>
      <c r="AJ288" s="335">
        <f t="shared" si="93"/>
        <v>0.875</v>
      </c>
      <c r="AK288" s="332" t="str">
        <f t="shared" si="88"/>
        <v>Efectivo</v>
      </c>
      <c r="AL288" s="355">
        <f t="shared" si="94"/>
        <v>0.875</v>
      </c>
      <c r="AM288" s="355" t="str">
        <f t="shared" si="95"/>
        <v>60%</v>
      </c>
      <c r="AN288" s="355">
        <v>1</v>
      </c>
      <c r="AO288" s="355" t="str">
        <f>IF(AND(AN288&gt;=0%,AN288&lt;40%),"0% ",IF(AND(AN288&gt;=41%,AN288&lt;60%),"20%",IF(AND(AN288&gt;=61%,AN288&lt;80%),"40%",IF(AND(AN288&gt;=81%,AN288&lt;90%),"60%", IF(AND(AN288&gt;=91%,AN288&lt;=100%),"80%","0%")))))</f>
        <v>80%</v>
      </c>
      <c r="AQ288" s="356">
        <f t="shared" si="97"/>
        <v>0.25</v>
      </c>
      <c r="AR288" s="357" t="str">
        <f t="shared" si="98"/>
        <v>Remota</v>
      </c>
      <c r="AS288" s="356">
        <f>O288-(O288*AO288:AO289)</f>
        <v>0.59999999999999964</v>
      </c>
      <c r="AT288" s="358" t="str">
        <f t="shared" si="100"/>
        <v>No Significativo</v>
      </c>
      <c r="AU288" s="358" t="str">
        <f t="shared" si="101"/>
        <v>Financiera</v>
      </c>
      <c r="AV288" s="359">
        <f t="shared" si="102"/>
        <v>0.14999999999999991</v>
      </c>
      <c r="AW288" s="358" t="str">
        <f t="shared" si="103"/>
        <v>Bajo</v>
      </c>
      <c r="AX288" s="358" t="str">
        <f t="shared" si="104"/>
        <v xml:space="preserve"> Aceptar el riesgo. No determinar acciones.</v>
      </c>
      <c r="AZ288" s="332"/>
      <c r="BA288" s="334"/>
      <c r="BB288" s="333"/>
    </row>
    <row r="289" spans="2:54" ht="61.35" customHeight="1">
      <c r="B289" s="508"/>
      <c r="C289" s="328" t="s">
        <v>1035</v>
      </c>
      <c r="D289" s="324"/>
      <c r="E289" s="327"/>
      <c r="F289" s="324"/>
      <c r="G289" s="324"/>
      <c r="H289" s="327" t="s">
        <v>119</v>
      </c>
      <c r="I289" s="324"/>
      <c r="J289" s="108" t="s">
        <v>1036</v>
      </c>
      <c r="K289" s="328" t="s">
        <v>1118</v>
      </c>
      <c r="M289" s="325">
        <v>1</v>
      </c>
      <c r="N289" s="325" t="str">
        <f t="shared" si="90"/>
        <v>Remota</v>
      </c>
      <c r="O289" s="325">
        <v>4</v>
      </c>
      <c r="P289" s="325" t="str">
        <f t="shared" si="91"/>
        <v>Alto</v>
      </c>
      <c r="Q289" s="325" t="s">
        <v>45</v>
      </c>
      <c r="R289" s="325">
        <f t="shared" si="89"/>
        <v>4</v>
      </c>
      <c r="S289" s="326" t="str">
        <f t="shared" si="92"/>
        <v>Bajo</v>
      </c>
      <c r="U289" s="328" t="s">
        <v>1037</v>
      </c>
      <c r="V289" s="325" t="s">
        <v>120</v>
      </c>
      <c r="W289" s="325" t="s">
        <v>137</v>
      </c>
      <c r="X289" s="329"/>
      <c r="Y289" s="330">
        <v>1</v>
      </c>
      <c r="Z289" s="331"/>
      <c r="AA289" s="329"/>
      <c r="AB289" s="330">
        <v>2</v>
      </c>
      <c r="AC289" s="331"/>
      <c r="AD289" s="329"/>
      <c r="AE289" s="330">
        <v>2</v>
      </c>
      <c r="AF289" s="331"/>
      <c r="AG289" s="329"/>
      <c r="AH289" s="330">
        <v>2</v>
      </c>
      <c r="AI289" s="331"/>
      <c r="AJ289" s="335">
        <f t="shared" si="93"/>
        <v>0.875</v>
      </c>
      <c r="AK289" s="332" t="str">
        <f t="shared" si="88"/>
        <v>Efectivo</v>
      </c>
      <c r="AL289" s="355">
        <f t="shared" si="94"/>
        <v>0.9375</v>
      </c>
      <c r="AM289" s="355" t="str">
        <f t="shared" si="95"/>
        <v>80</v>
      </c>
      <c r="AN289" s="355">
        <v>1</v>
      </c>
      <c r="AO289" s="355" t="str">
        <f>IF(AND(AN289&gt;=0%,AN289&lt;40%),"0% ",IF(AND(AN289&gt;=41%,AN289&lt;60%),"20%",IF(AND(AN289&gt;=61%,AN289&lt;80%),"40%",IF(AND(AN289&gt;=81%,AN289&lt;90%),"60%", IF(AND(AN289&gt;=91%,AN289&lt;=100%),"80%","0%")))))</f>
        <v>80%</v>
      </c>
      <c r="AQ289" s="356">
        <f t="shared" si="97"/>
        <v>6.25E-2</v>
      </c>
      <c r="AR289" s="357" t="str">
        <f t="shared" si="98"/>
        <v>Remota</v>
      </c>
      <c r="AS289" s="356">
        <f>O289-(O289*AO289:AO290)</f>
        <v>0.79999999999999982</v>
      </c>
      <c r="AT289" s="358" t="str">
        <f t="shared" si="100"/>
        <v>No Significativo</v>
      </c>
      <c r="AU289" s="358" t="str">
        <f t="shared" si="101"/>
        <v>Legal y Regulatoria</v>
      </c>
      <c r="AV289" s="359">
        <f t="shared" ref="AV289:AV290" si="105">AQ289*AS289</f>
        <v>4.9999999999999989E-2</v>
      </c>
      <c r="AW289" s="358" t="str">
        <f t="shared" si="103"/>
        <v>Bajo</v>
      </c>
      <c r="AX289" s="358" t="str">
        <f t="shared" ref="AX289:AX290" si="106">IF(AV289=1," Aceptar el riesgo. No determinar acciones.",IF(AV289=2," Aceptar el riesgo. No determinar acciones.",IF(AV289=3," Aceptar el riesgo. No determinar acciones.",IF(AV289=4," Aceptar el riesgo. No determinar acciones.",IF(AV289=5," Evaluar a juicio de experto la nececidad de deterrminar acciones para prevenir su ocurrencia",IF(AV289=6," Evaluar a juicio de experto la nececidad de deterrminar acciones para prevenir su ocurrencia",IF(AV289=8," Evaluar a juicio de experto la nececidad de deterrminar acciones para prevenir su ocurrencia",IF(AV289=9," Evaluar a juicio de experto la nececidad de deterrminar acciones para prevenir su ocurrencia",IF(AV289=10," Evaluar a juicio de experto la nececidad de deterrminar acciones para prevenir su ocurrencia",IF(AV289=12," Evaluar a juicio de experto la nececidad de deterrminar acciones para prevenir su ocurrencia",IF(AV289=15," Deterrminar acciones para prevenir su ocurrencia, compartirla o eliminarla.",IF(AV289=16," Deterrminar acciones para prevenir su ocurrencia, compartirla o eliminarla.",IF(AV289=20," Deterrminar acciones para prevenir su ocurrencia, compartirla o eliminarla.",IF(AV289=25," Deterrminar acciones para prevenir su ocurrencia, compartirla o eliminarla."," Aceptar el riesgo. No determinar acciones."))))))))))))))</f>
        <v xml:space="preserve"> Aceptar el riesgo. No determinar acciones.</v>
      </c>
      <c r="AZ289" s="332"/>
      <c r="BA289" s="334"/>
      <c r="BB289" s="333"/>
    </row>
    <row r="290" spans="2:54" ht="87.75" customHeight="1">
      <c r="B290" s="556"/>
      <c r="C290" s="328" t="s">
        <v>1038</v>
      </c>
      <c r="D290" s="324"/>
      <c r="E290" s="327"/>
      <c r="F290" s="324"/>
      <c r="G290" s="324"/>
      <c r="H290" s="327" t="s">
        <v>119</v>
      </c>
      <c r="I290" s="324"/>
      <c r="J290" s="108" t="s">
        <v>1039</v>
      </c>
      <c r="K290" s="328" t="s">
        <v>1117</v>
      </c>
      <c r="M290" s="325">
        <v>3</v>
      </c>
      <c r="N290" s="325" t="str">
        <f t="shared" si="90"/>
        <v>Media</v>
      </c>
      <c r="O290" s="325">
        <v>4</v>
      </c>
      <c r="P290" s="325" t="str">
        <f t="shared" si="91"/>
        <v>Alto</v>
      </c>
      <c r="Q290" s="325" t="s">
        <v>43</v>
      </c>
      <c r="R290" s="325">
        <f t="shared" si="89"/>
        <v>12</v>
      </c>
      <c r="S290" s="326" t="str">
        <f t="shared" si="92"/>
        <v>Medio</v>
      </c>
      <c r="U290" s="328" t="s">
        <v>1037</v>
      </c>
      <c r="V290" s="325" t="s">
        <v>109</v>
      </c>
      <c r="W290" s="325" t="s">
        <v>137</v>
      </c>
      <c r="X290" s="329"/>
      <c r="Y290" s="330">
        <v>2</v>
      </c>
      <c r="Z290" s="331"/>
      <c r="AA290" s="329"/>
      <c r="AB290" s="330">
        <v>2</v>
      </c>
      <c r="AC290" s="331"/>
      <c r="AD290" s="329"/>
      <c r="AE290" s="330">
        <v>2</v>
      </c>
      <c r="AF290" s="331"/>
      <c r="AG290" s="329"/>
      <c r="AH290" s="330">
        <v>2</v>
      </c>
      <c r="AI290" s="331"/>
      <c r="AJ290" s="335">
        <f t="shared" si="93"/>
        <v>1</v>
      </c>
      <c r="AK290" s="332" t="str">
        <f t="shared" si="88"/>
        <v>Altamente Efectivo</v>
      </c>
      <c r="AL290" s="355">
        <f t="shared" si="94"/>
        <v>0.8125</v>
      </c>
      <c r="AM290" s="355" t="str">
        <f t="shared" si="95"/>
        <v>60%</v>
      </c>
      <c r="AN290" s="355">
        <v>1</v>
      </c>
      <c r="AO290" s="355" t="str">
        <f>IF(AND(AN290&gt;=0%,AN290&lt;40%),"0% ",IF(AND(AN290&gt;=41%,AN290&lt;60%),"20%",IF(AND(AN290&gt;=61%,AN290&lt;80%),"40%",IF(AND(AN290&gt;=81%,AN290&lt;90%),"60%", IF(AND(AN290&gt;=91%,AN290&lt;=100%),"80%","0%")))))</f>
        <v>80%</v>
      </c>
      <c r="AQ290" s="356">
        <f t="shared" si="97"/>
        <v>0.5625</v>
      </c>
      <c r="AR290" s="357" t="str">
        <f t="shared" si="98"/>
        <v>Remota</v>
      </c>
      <c r="AS290" s="356">
        <f>O290-(O290*AO290:AO291)</f>
        <v>0.79999999999999982</v>
      </c>
      <c r="AT290" s="358" t="str">
        <f t="shared" si="100"/>
        <v>No Significativo</v>
      </c>
      <c r="AU290" s="358" t="str">
        <f t="shared" si="101"/>
        <v>Financiera</v>
      </c>
      <c r="AV290" s="359">
        <f t="shared" si="105"/>
        <v>0.4499999999999999</v>
      </c>
      <c r="AW290" s="358" t="str">
        <f t="shared" si="103"/>
        <v>Bajo</v>
      </c>
      <c r="AX290" s="358" t="str">
        <f t="shared" si="106"/>
        <v xml:space="preserve"> Aceptar el riesgo. No determinar acciones.</v>
      </c>
      <c r="AZ290" s="332"/>
      <c r="BA290" s="334"/>
      <c r="BB290" s="333"/>
    </row>
    <row r="291" spans="2:54" ht="35.25" customHeight="1">
      <c r="B291" s="477" t="s">
        <v>677</v>
      </c>
      <c r="C291" s="484" t="s">
        <v>1053</v>
      </c>
      <c r="D291" s="460"/>
      <c r="E291" s="483" t="s">
        <v>119</v>
      </c>
      <c r="F291" s="460"/>
      <c r="G291" s="460" t="s">
        <v>119</v>
      </c>
      <c r="H291" s="460"/>
      <c r="I291" s="460"/>
      <c r="J291" s="198" t="s">
        <v>473</v>
      </c>
      <c r="K291" s="198" t="s">
        <v>198</v>
      </c>
      <c r="M291" s="462">
        <v>5</v>
      </c>
      <c r="N291" s="462" t="str">
        <f>IF(M291=5,"Esperada",IF(M291=4,"Alta",IF(M291=3,"Media",IF(M291=2,"Baja",IF(M291=1,"Remota","0")))))</f>
        <v>Esperada</v>
      </c>
      <c r="O291" s="462">
        <v>4</v>
      </c>
      <c r="P291" s="462" t="str">
        <f>IF(O291=5,"Significativo",IF(O291=4,"Alto",IF(O291=3,"Medio",IF(O291=2,"Bajo",IF(O291=1,"No Significativo","0")))))</f>
        <v>Alto</v>
      </c>
      <c r="Q291" s="462" t="s">
        <v>92</v>
      </c>
      <c r="R291" s="462">
        <f>O291*M291</f>
        <v>20</v>
      </c>
      <c r="S291" s="463" t="str">
        <f>IF(R291=1,"Bajo",IF(R291=2,"Bajo",IF(R291=3,"Bajo",IF(R291=4,"Bajo",IF(R291=5,"Medio",IF(R291=6,"Medio",IF(R291=8,"Medio",IF(R291=9,"Medio",IF(R291=10,"Medio",IF(R291=12,"Medio",IF(R291=15,"Alto",IF(R291=16,"Alto",IF(R291=20,"Alto",IF(R291=25,"Alto","0"))))))))))))))</f>
        <v>Alto</v>
      </c>
      <c r="U291" s="198" t="str">
        <f t="shared" si="86"/>
        <v>Desarrollo de las actividades programadas en el comité de responsabilidad social empresarial.</v>
      </c>
      <c r="V291" s="312" t="s">
        <v>109</v>
      </c>
      <c r="W291" s="195" t="s">
        <v>107</v>
      </c>
      <c r="X291" s="448">
        <v>1</v>
      </c>
      <c r="Y291" s="449"/>
      <c r="Z291" s="450"/>
      <c r="AA291" s="448">
        <v>1</v>
      </c>
      <c r="AB291" s="449"/>
      <c r="AC291" s="450"/>
      <c r="AD291" s="448">
        <v>2</v>
      </c>
      <c r="AE291" s="449"/>
      <c r="AF291" s="450"/>
      <c r="AG291" s="448">
        <v>1</v>
      </c>
      <c r="AH291" s="449"/>
      <c r="AI291" s="450"/>
      <c r="AJ291" s="189">
        <f t="shared" ref="AJ291:AJ300" si="107">((X291/2)+(AA291/2)+(AD291/2)+(AG291/2))/4</f>
        <v>0.625</v>
      </c>
      <c r="AK291" s="189" t="str">
        <f>IF(AND(AJ291&gt;=0%,AJ291&lt;40%),"No Efectivo",IF(AND(AJ291&gt;=41%,AJ291&lt;60%),"Poco Efectivo",IF(AND(AJ291&gt;=61%,AJ291&lt;80%),"Medianamente Efectivo",IF(AND(AJ291&gt;=81%,AJ291&lt;90%),"Efectivo", IF(AND(AJ291&gt;=91%,AJ291&lt;=100%),"Altamente Efectivo")))))</f>
        <v>Medianamente Efectivo</v>
      </c>
      <c r="AL291" s="481">
        <f>AVERAGE(AJ291:AJ292)</f>
        <v>0.625</v>
      </c>
      <c r="AM291" s="481" t="str">
        <f>IF(AND(AL291&gt;=0%,AL291&lt;40%),"0% ",IF(AND(AL291&gt;=41%,AL291&lt;60%),"20%",IF(AND(AL291&gt;=61%,AL291&lt;80%),"40%",IF(AND(AL291&gt;=81%,AL291&lt;90%),"60%", IF(AND(AL291&gt;=91%,AL291&lt;=100%),"80","0%")))))</f>
        <v>40%</v>
      </c>
      <c r="AN291" s="481">
        <f>AVERAGE(AJ291:AJ292)</f>
        <v>0.625</v>
      </c>
      <c r="AO291" s="481" t="str">
        <f>IF(AND(AN291&gt;=0%,AN291&lt;40%),"0% ",IF(AND(AN291&gt;=41%,AN291&lt;60%),"20%",IF(AND(AN291&gt;=61%,AN291&lt;80%),"40%",IF(AND(AN291&gt;=81%,AN291&lt;90%),"60%", IF(AND(AN291&gt;=91%,AN291&lt;=100%),"80","0%")))))</f>
        <v>40%</v>
      </c>
      <c r="AQ291" s="471">
        <f>M291-(M291*AL291)</f>
        <v>1.875</v>
      </c>
      <c r="AR291" s="470" t="str">
        <f>IF(AQ291=5,"Esperada",IF(AQ291=4,"Alta",IF(AQ291=3,"Media",IF(AQ291=2,"Baja",IF(AQ291=1,"Remota","Remota")))))</f>
        <v>Remota</v>
      </c>
      <c r="AS291" s="471">
        <f>O291-(O291*AO291)</f>
        <v>2.4</v>
      </c>
      <c r="AT291" s="451" t="str">
        <f>IF(AS291=5,"Significativo",IF(AS291=4,"Alto",IF(AS291=3,"Medio",IF(AS291=2,"Bajo",IF(AS291=1,"No Significativo","No Significativo")))))</f>
        <v>No Significativo</v>
      </c>
      <c r="AU291" s="451" t="str">
        <f>Q291</f>
        <v>Operacional</v>
      </c>
      <c r="AV291" s="452">
        <f>AQ291*AS291</f>
        <v>4.5</v>
      </c>
      <c r="AW291" s="451" t="str">
        <f>IF(AV291=1,"Bajo",IF(AV291=2,"Bajo",IF(AV291=3,"Bajo",IF(AV291=4,"Bajo",IF(AV291=5,"Medio",IF(AV291=6,"Medio",IF(AV291=8,"Medio",IF(AV291=9,"Medio",IF(AV291=10,"Medio",IF(AV291=12,"Medio",IF(AV291=15,"Alto",IF(AV291=16,"Alto",IF(AV291=20,"Alto",IF(AV291=25,"Alto","Bajo"))))))))))))))</f>
        <v>Bajo</v>
      </c>
      <c r="AX291" s="453" t="str">
        <f>IF(AV291=1," Aceptar el riesgo. No determinar acciones.",IF(AV291=2," Aceptar el riesgo. No determinar acciones.",IF(AV291=3," Aceptar el riesgo. No determinar acciones.",IF(AV291=4," Aceptar el riesgo. No determinar acciones.",IF(AV291=5," Evaluar a juicio de experto la nececidad de deterrminar acciones para prevenir su ocurrencia",IF(AV291=6," Evaluar a juicio de experto la nececidad de deterrminar acciones para prevenir su ocurrencia",IF(AV291=8," Evaluar a juicio de experto la nececidad de deterrminar acciones para prevenir su ocurrencia",IF(AV291=9," Evaluar a juicio de experto la nececidad de deterrminar acciones para prevenir su ocurrencia",IF(AV291=10," Evaluar a juicio de experto la nececidad de deterrminar acciones para prevenir su ocurrencia",IF(AV291=12," Evaluar a juicio de experto la nececidad de deterrminar acciones para prevenir su ocurrencia",IF(AV291=15," Deterrminar acciones para prevenir su ocurrencia, compartirla o eliminarla.",IF(AV291=16," Deterrminar acciones para prevenir su ocurrencia, compartirla o eliminarla.",IF(AV291=20," Deterrminar acciones para prevenir su ocurrencia, compartirla o eliminarla.",IF(AV291=25," Deterrminar acciones para prevenir su ocurrencia, compartirla o eliminarla."," Aceptar el riesgo. No determinar acciones."))))))))))))))</f>
        <v xml:space="preserve"> Aceptar el riesgo. No determinar acciones.</v>
      </c>
      <c r="AZ291" s="461" t="s">
        <v>200</v>
      </c>
      <c r="BA291" s="474" t="s">
        <v>134</v>
      </c>
      <c r="BB291" s="474" t="s">
        <v>202</v>
      </c>
    </row>
    <row r="292" spans="2:54" ht="41.25" customHeight="1">
      <c r="B292" s="477"/>
      <c r="C292" s="482"/>
      <c r="D292" s="460"/>
      <c r="E292" s="483"/>
      <c r="F292" s="460"/>
      <c r="G292" s="460"/>
      <c r="H292" s="460"/>
      <c r="I292" s="460"/>
      <c r="J292" s="198" t="s">
        <v>474</v>
      </c>
      <c r="K292" s="198" t="s">
        <v>471</v>
      </c>
      <c r="M292" s="462"/>
      <c r="N292" s="462"/>
      <c r="O292" s="462"/>
      <c r="P292" s="462"/>
      <c r="Q292" s="462"/>
      <c r="R292" s="462"/>
      <c r="S292" s="463"/>
      <c r="U292" s="198" t="str">
        <f t="shared" si="86"/>
        <v>Reuniones con lideres y/o representtantes de las comunidades de dificil acceso.</v>
      </c>
      <c r="V292" s="312" t="s">
        <v>109</v>
      </c>
      <c r="W292" s="195" t="s">
        <v>129</v>
      </c>
      <c r="X292" s="448">
        <v>1</v>
      </c>
      <c r="Y292" s="449"/>
      <c r="Z292" s="450"/>
      <c r="AA292" s="448">
        <v>1</v>
      </c>
      <c r="AB292" s="449"/>
      <c r="AC292" s="450"/>
      <c r="AD292" s="448">
        <v>2</v>
      </c>
      <c r="AE292" s="449"/>
      <c r="AF292" s="450"/>
      <c r="AG292" s="448">
        <v>1</v>
      </c>
      <c r="AH292" s="449"/>
      <c r="AI292" s="450"/>
      <c r="AJ292" s="189">
        <f t="shared" si="107"/>
        <v>0.625</v>
      </c>
      <c r="AK292" s="189" t="str">
        <f>IF(AND(AJ292&gt;=0%,AJ292&lt;40%),"No Efectivo",IF(AND(AJ292&gt;=41%,AJ292&lt;60%),"Poco Efectivo",IF(AND(AJ292&gt;=61%,AJ292&lt;80%),"Medianamente Efectivo",IF(AND(AJ292&gt;=81%,AJ292&lt;90%),"Efectivo", IF(AND(AJ292&gt;=91%,AJ292&lt;=100%),"Altamente Efectivo")))))</f>
        <v>Medianamente Efectivo</v>
      </c>
      <c r="AL292" s="481"/>
      <c r="AM292" s="481"/>
      <c r="AN292" s="481"/>
      <c r="AO292" s="481"/>
      <c r="AQ292" s="471"/>
      <c r="AR292" s="470"/>
      <c r="AS292" s="471"/>
      <c r="AT292" s="451"/>
      <c r="AU292" s="451"/>
      <c r="AV292" s="452"/>
      <c r="AW292" s="451"/>
      <c r="AX292" s="453"/>
      <c r="AZ292" s="461"/>
      <c r="BA292" s="474"/>
      <c r="BB292" s="474"/>
    </row>
    <row r="293" spans="2:54" ht="35.25" customHeight="1">
      <c r="B293" s="477"/>
      <c r="C293" s="482" t="s">
        <v>479</v>
      </c>
      <c r="D293" s="460"/>
      <c r="E293" s="483" t="s">
        <v>119</v>
      </c>
      <c r="F293" s="460"/>
      <c r="G293" s="460" t="s">
        <v>119</v>
      </c>
      <c r="H293" s="460"/>
      <c r="I293" s="460"/>
      <c r="J293" s="198" t="s">
        <v>480</v>
      </c>
      <c r="K293" s="198" t="s">
        <v>471</v>
      </c>
      <c r="M293" s="462">
        <v>5</v>
      </c>
      <c r="N293" s="462" t="str">
        <f>IF(M293=5,"Esperada",IF(M293=4,"Alta",IF(M293=3,"Media",IF(M293=2,"Baja",IF(M293=1,"Remota","0")))))</f>
        <v>Esperada</v>
      </c>
      <c r="O293" s="462">
        <v>4</v>
      </c>
      <c r="P293" s="462" t="str">
        <f>IF(O293=5,"Significativo",IF(O293=4,"Alto",IF(O293=3,"Medio",IF(O293=2,"Bajo",IF(O293=1,"No Significativo","0")))))</f>
        <v>Alto</v>
      </c>
      <c r="Q293" s="462" t="s">
        <v>92</v>
      </c>
      <c r="R293" s="462">
        <f>O293*M293</f>
        <v>20</v>
      </c>
      <c r="S293" s="463" t="str">
        <f>IF(R293=1,"Bajo",IF(R293=2,"Bajo",IF(R293=3,"Bajo",IF(R293=4,"Bajo",IF(R293=5,"Medio",IF(R293=6,"Medio",IF(R293=8,"Medio",IF(R293=9,"Medio",IF(R293=10,"Medio",IF(R293=12,"Medio",IF(R293=15,"Alto",IF(R293=16,"Alto",IF(R293=20,"Alto",IF(R293=25,"Alto","0"))))))))))))))</f>
        <v>Alto</v>
      </c>
      <c r="U293" s="198" t="str">
        <f t="shared" ref="U293:U298" si="108">+K293</f>
        <v>Reuniones con lideres y/o representtantes de las comunidades de dificil acceso.</v>
      </c>
      <c r="V293" s="312" t="s">
        <v>109</v>
      </c>
      <c r="W293" s="195" t="s">
        <v>107</v>
      </c>
      <c r="X293" s="448">
        <v>1</v>
      </c>
      <c r="Y293" s="449"/>
      <c r="Z293" s="450"/>
      <c r="AA293" s="448">
        <v>1</v>
      </c>
      <c r="AB293" s="449"/>
      <c r="AC293" s="450"/>
      <c r="AD293" s="448">
        <v>2</v>
      </c>
      <c r="AE293" s="449"/>
      <c r="AF293" s="450"/>
      <c r="AG293" s="448">
        <v>1</v>
      </c>
      <c r="AH293" s="449"/>
      <c r="AI293" s="450"/>
      <c r="AJ293" s="189">
        <f t="shared" si="107"/>
        <v>0.625</v>
      </c>
      <c r="AK293" s="189" t="str">
        <f t="shared" ref="AK293:AK300" si="109">IF(AND(AJ293&gt;=0%,AJ293&lt;40%),"No Efectivo",IF(AND(AJ293&gt;=41%,AJ293&lt;60%),"Poco Efectivo",IF(AND(AJ293&gt;=61%,AJ293&lt;80%),"Medianamente Efectivo",IF(AND(AJ293&gt;=81%,AJ293&lt;90%),"Efectivo", IF(AND(AJ293&gt;=91%,AJ293&lt;=100%),"Altamente Efectivo")))))</f>
        <v>Medianamente Efectivo</v>
      </c>
      <c r="AL293" s="481">
        <f>AVERAGE(AJ293:AJ294)</f>
        <v>0.625</v>
      </c>
      <c r="AM293" s="481" t="str">
        <f>IF(AND(AL293&gt;=0%,AL293&lt;40%),"0% ",IF(AND(AL293&gt;=41%,AL293&lt;60%),"20%",IF(AND(AL293&gt;=61%,AL293&lt;80%),"40%",IF(AND(AL293&gt;=81%,AL293&lt;90%),"60%", IF(AND(AL293&gt;=91%,AL293&lt;=100%),"80","0%")))))</f>
        <v>40%</v>
      </c>
      <c r="AN293" s="481">
        <f>AVERAGE(AJ293:AJ294)</f>
        <v>0.625</v>
      </c>
      <c r="AO293" s="481" t="str">
        <f>IF(AND(AN293&gt;=0%,AN293&lt;40%),"0% ",IF(AND(AN293&gt;=41%,AN293&lt;60%),"20%",IF(AND(AN293&gt;=61%,AN293&lt;80%),"40%",IF(AND(AN293&gt;=81%,AN293&lt;90%),"60%", IF(AND(AN293&gt;=91%,AN293&lt;=100%),"80","0%")))))</f>
        <v>40%</v>
      </c>
      <c r="AQ293" s="471">
        <f>M293-(M293*AL293)</f>
        <v>1.875</v>
      </c>
      <c r="AR293" s="470" t="str">
        <f>IF(AQ293=5,"Esperada",IF(AQ293=4,"Alta",IF(AQ293=3,"Media",IF(AQ293=2,"Baja",IF(AQ293=1,"Remota","Remota")))))</f>
        <v>Remota</v>
      </c>
      <c r="AS293" s="471">
        <f>O293-(O293*AO293)</f>
        <v>2.4</v>
      </c>
      <c r="AT293" s="451" t="str">
        <f>IF(AS293=5,"Significativo",IF(AS293=4,"Alto",IF(AS293=3,"Medio",IF(AS293=2,"Bajo",IF(AS293=1,"No Significativo","No Significativo")))))</f>
        <v>No Significativo</v>
      </c>
      <c r="AU293" s="451" t="str">
        <f>Q293</f>
        <v>Operacional</v>
      </c>
      <c r="AV293" s="452">
        <f>AQ293*AS293</f>
        <v>4.5</v>
      </c>
      <c r="AW293" s="451" t="str">
        <f>IF(AV293=1,"Bajo",IF(AV293=2,"Bajo",IF(AV293=3,"Bajo",IF(AV293=4,"Bajo",IF(AV293=5,"Medio",IF(AV293=6,"Medio",IF(AV293=8,"Medio",IF(AV293=9,"Medio",IF(AV293=10,"Medio",IF(AV293=12,"Medio",IF(AV293=15,"Alto",IF(AV293=16,"Alto",IF(AV293=20,"Alto",IF(AV293=25,"Alto","Bajo"))))))))))))))</f>
        <v>Bajo</v>
      </c>
      <c r="AX293" s="453" t="str">
        <f>IF(AV293=1," Aceptar el riesgo. No determinar acciones.",IF(AV293=2," Aceptar el riesgo. No determinar acciones.",IF(AV293=3," Aceptar el riesgo. No determinar acciones.",IF(AV293=4," Aceptar el riesgo. No determinar acciones.",IF(AV293=5," Evaluar a juicio de experto la nececidad de deterrminar acciones para prevenir su ocurrencia",IF(AV293=6," Evaluar a juicio de experto la nececidad de deterrminar acciones para prevenir su ocurrencia",IF(AV293=8," Evaluar a juicio de experto la nececidad de deterrminar acciones para prevenir su ocurrencia",IF(AV293=9," Evaluar a juicio de experto la nececidad de deterrminar acciones para prevenir su ocurrencia",IF(AV293=10," Evaluar a juicio de experto la nececidad de deterrminar acciones para prevenir su ocurrencia",IF(AV293=12," Evaluar a juicio de experto la nececidad de deterrminar acciones para prevenir su ocurrencia",IF(AV293=15," Deterrminar acciones para prevenir su ocurrencia, compartirla o eliminarla.",IF(AV293=16," Deterrminar acciones para prevenir su ocurrencia, compartirla o eliminarla.",IF(AV293=20," Deterrminar acciones para prevenir su ocurrencia, compartirla o eliminarla.",IF(AV293=25," Deterrminar acciones para prevenir su ocurrencia, compartirla o eliminarla."," Aceptar el riesgo. No determinar acciones."))))))))))))))</f>
        <v xml:space="preserve"> Aceptar el riesgo. No determinar acciones.</v>
      </c>
      <c r="AZ293" s="461" t="s">
        <v>200</v>
      </c>
      <c r="BA293" s="474" t="s">
        <v>134</v>
      </c>
      <c r="BB293" s="474" t="s">
        <v>202</v>
      </c>
    </row>
    <row r="294" spans="2:54" ht="35.25" customHeight="1">
      <c r="B294" s="477"/>
      <c r="C294" s="482"/>
      <c r="D294" s="460"/>
      <c r="E294" s="483"/>
      <c r="F294" s="460"/>
      <c r="G294" s="460"/>
      <c r="H294" s="460"/>
      <c r="I294" s="460"/>
      <c r="J294" s="198" t="s">
        <v>372</v>
      </c>
      <c r="K294" s="198" t="s">
        <v>198</v>
      </c>
      <c r="M294" s="462"/>
      <c r="N294" s="462"/>
      <c r="O294" s="462"/>
      <c r="P294" s="462"/>
      <c r="Q294" s="462"/>
      <c r="R294" s="462"/>
      <c r="S294" s="463"/>
      <c r="U294" s="198" t="str">
        <f t="shared" si="108"/>
        <v>Desarrollo de las actividades programadas en el comité de responsabilidad social empresarial.</v>
      </c>
      <c r="V294" s="312" t="s">
        <v>109</v>
      </c>
      <c r="W294" s="195" t="s">
        <v>107</v>
      </c>
      <c r="X294" s="448">
        <v>1</v>
      </c>
      <c r="Y294" s="449"/>
      <c r="Z294" s="450"/>
      <c r="AA294" s="448">
        <v>1</v>
      </c>
      <c r="AB294" s="449"/>
      <c r="AC294" s="450"/>
      <c r="AD294" s="448">
        <v>2</v>
      </c>
      <c r="AE294" s="449"/>
      <c r="AF294" s="450"/>
      <c r="AG294" s="448">
        <v>1</v>
      </c>
      <c r="AH294" s="449"/>
      <c r="AI294" s="450"/>
      <c r="AJ294" s="189">
        <f t="shared" si="107"/>
        <v>0.625</v>
      </c>
      <c r="AK294" s="189" t="str">
        <f t="shared" si="109"/>
        <v>Medianamente Efectivo</v>
      </c>
      <c r="AL294" s="481"/>
      <c r="AM294" s="481"/>
      <c r="AN294" s="481"/>
      <c r="AO294" s="481"/>
      <c r="AQ294" s="471"/>
      <c r="AR294" s="470"/>
      <c r="AS294" s="471"/>
      <c r="AT294" s="451"/>
      <c r="AU294" s="451"/>
      <c r="AV294" s="452"/>
      <c r="AW294" s="451"/>
      <c r="AX294" s="453"/>
      <c r="AZ294" s="461"/>
      <c r="BA294" s="474"/>
      <c r="BB294" s="474"/>
    </row>
    <row r="295" spans="2:54" ht="35.25" customHeight="1">
      <c r="B295" s="477"/>
      <c r="C295" s="495" t="s">
        <v>243</v>
      </c>
      <c r="D295" s="467" t="s">
        <v>119</v>
      </c>
      <c r="E295" s="467" t="s">
        <v>119</v>
      </c>
      <c r="F295" s="467" t="s">
        <v>119</v>
      </c>
      <c r="G295" s="467" t="s">
        <v>119</v>
      </c>
      <c r="H295" s="460"/>
      <c r="I295" s="460"/>
      <c r="J295" s="363" t="s">
        <v>245</v>
      </c>
      <c r="K295" s="362" t="s">
        <v>1062</v>
      </c>
      <c r="M295" s="462">
        <v>4</v>
      </c>
      <c r="N295" s="462" t="str">
        <f>IF(M295=5,"Esperada",IF(M295=4,"Alta",IF(M295=3,"Media",IF(M295=2,"Baja",IF(M295=1,"Remota","0")))))</f>
        <v>Alta</v>
      </c>
      <c r="O295" s="462">
        <v>5</v>
      </c>
      <c r="P295" s="462" t="str">
        <f>IF(O295=5,"Significativo",IF(O295=4,"Alto",IF(O295=3,"Medio",IF(O295=2,"Bajo",IF(O295=1,"No Significativo","0")))))</f>
        <v>Significativo</v>
      </c>
      <c r="Q295" s="462" t="s">
        <v>49</v>
      </c>
      <c r="R295" s="462">
        <f>O295*M295</f>
        <v>20</v>
      </c>
      <c r="S295" s="463" t="str">
        <f>IF(R295=1,"Bajo",IF(R295=2,"Bajo",IF(R295=3,"Bajo",IF(R295=4,"Bajo",IF(R295=5,"Medio",IF(R295=6,"Medio",IF(R295=8,"Medio",IF(R295=9,"Medio",IF(R295=10,"Medio",IF(R295=12,"Medio",IF(R295=15,"Alto",IF(R295=16,"Alto",IF(R295=20,"Alto",IF(R295=25,"Alto","0"))))))))))))))</f>
        <v>Alto</v>
      </c>
      <c r="U295" s="362" t="str">
        <f t="shared" si="108"/>
        <v>Capacitaciones, entrenamiento, evaluacion y supervisión al personal en los temas de seguridad y salud en el trabajo.</v>
      </c>
      <c r="V295" s="312" t="s">
        <v>120</v>
      </c>
      <c r="W295" s="195" t="s">
        <v>121</v>
      </c>
      <c r="X295" s="462">
        <v>2</v>
      </c>
      <c r="Y295" s="462"/>
      <c r="Z295" s="462"/>
      <c r="AA295" s="462">
        <v>1</v>
      </c>
      <c r="AB295" s="462"/>
      <c r="AC295" s="462"/>
      <c r="AD295" s="462">
        <v>2</v>
      </c>
      <c r="AE295" s="462"/>
      <c r="AF295" s="462"/>
      <c r="AG295" s="462">
        <v>2</v>
      </c>
      <c r="AH295" s="462"/>
      <c r="AI295" s="462"/>
      <c r="AJ295" s="202">
        <f t="shared" si="107"/>
        <v>0.875</v>
      </c>
      <c r="AK295" s="201" t="str">
        <f t="shared" si="109"/>
        <v>Efectivo</v>
      </c>
      <c r="AL295" s="189">
        <f>AVERAGE(AJ295)</f>
        <v>0.875</v>
      </c>
      <c r="AM295" s="189" t="str">
        <f>IF(AND(AL295&gt;=0%,AL295&lt;40%),"0% ",IF(AND(AL295&gt;=41%,AL295&lt;60%),"20%",IF(AND(AL295&gt;=61%,AL295&lt;80%),"40%",IF(AND(AL295&gt;=81%,AL295&lt;90%),"60%", IF(AND(AL295&gt;=91%,AL295&lt;=100%),"80","0%")))))</f>
        <v>60%</v>
      </c>
      <c r="AN295" s="189">
        <v>0</v>
      </c>
      <c r="AO295" s="189" t="str">
        <f>IF(AND(AN295&gt;=0%,AN295&lt;40%),"0% ",IF(AND(AN295&gt;=41%,AN295&lt;60%),"20%",IF(AND(AN295&gt;=61%,AN295&lt;80%),"40%",IF(AND(AN295&gt;=81%,AN295&lt;90%),"60%", IF(AND(AN295&gt;=91%,AN295&lt;=100%),"80","0%")))))</f>
        <v xml:space="preserve">0% </v>
      </c>
      <c r="AQ295" s="471">
        <f>M295-(M295*AL295:AL300)</f>
        <v>0.5</v>
      </c>
      <c r="AR295" s="470" t="str">
        <f>IF(AQ295=5,"Esperada",IF(AQ295=4,"Alta",IF(AQ295=3,"Media",IF(AQ295=2,"Baja",IF(AQ295=1,"Remota","Remota")))))</f>
        <v>Remota</v>
      </c>
      <c r="AS295" s="471">
        <f>O295-(O295*AO295:AO300)</f>
        <v>5</v>
      </c>
      <c r="AT295" s="451" t="str">
        <f>IF(AS295=5,"Significativo",IF(AS295=4,"Alto",IF(AS295=3,"Medio",IF(AS295=2,"Bajo",IF(AS295=1,"No Significativo","No Significativo")))))</f>
        <v>Significativo</v>
      </c>
      <c r="AU295" s="451" t="str">
        <f>Q295</f>
        <v>Salud y Seguridad en el Trabajo</v>
      </c>
      <c r="AV295" s="452">
        <f>AQ295*AS295</f>
        <v>2.5</v>
      </c>
      <c r="AW295" s="451" t="str">
        <f>IF(AV295=1,"Bajo",IF(AV295=2,"Bajo",IF(AV295=3,"Bajo",IF(AV295=4,"Bajo",IF(AV295=5,"Medio",IF(AV295=6,"Medio",IF(AV295=8,"Medio",IF(AV295=9,"Medio",IF(AV295=10,"Medio",IF(AV295=12,"Medio",IF(AV295=15,"Alto",IF(AV295=16,"Alto",IF(AV295=20,"Alto",IF(AV295=25,"Alto","Bajo"))))))))))))))</f>
        <v>Bajo</v>
      </c>
      <c r="AX295" s="451" t="str">
        <f>IF(AV295=1," Aceptar el riesgo. No determinar acciones.",IF(AV295=2," Aceptar el riesgo. No determinar acciones.",IF(AV295=3," Aceptar el riesgo. No determinar acciones.",IF(AV295=4," Aceptar el riesgo. No determinar acciones.",IF(AV295=5," Evaluar a juicio de experto la nececidad de deterrminar acciones para prevenir su ocurrencia",IF(AV295=6," Evaluar a juicio de experto la nececidad de deterrminar acciones para prevenir su ocurrencia",IF(AV295=8," Evaluar a juicio de experto la nececidad de deterrminar acciones para prevenir su ocurrencia",IF(AV295=9," Evaluar a juicio de experto la nececidad de deterrminar acciones para prevenir su ocurrencia",IF(AV295=10," Evaluar a juicio de experto la nececidad de deterrminar acciones para prevenir su ocurrencia",IF(AV295=12," Evaluar a juicio de experto la nececidad de deterrminar acciones para prevenir su ocurrencia",IF(AV295=15," Deterrminar acciones para prevenir su ocurrencia, compartirla o eliminarla.",IF(AV295=16," Deterrminar acciones para prevenir su ocurrencia, compartirla o eliminarla.",IF(AV295=20," Deterrminar acciones para prevenir su ocurrencia, compartirla o eliminarla.",IF(AV295=25," Deterrminar acciones para prevenir su ocurrencia, compartirla o eliminarla."," Aceptar el riesgo. No determinar acciones."))))))))))))))</f>
        <v xml:space="preserve"> Aceptar el riesgo. No determinar acciones.</v>
      </c>
      <c r="AZ295" s="472"/>
      <c r="BA295" s="473"/>
      <c r="BB295" s="474"/>
    </row>
    <row r="296" spans="2:54" ht="44.25" customHeight="1">
      <c r="B296" s="477"/>
      <c r="C296" s="499"/>
      <c r="D296" s="498"/>
      <c r="E296" s="498"/>
      <c r="F296" s="498"/>
      <c r="G296" s="498"/>
      <c r="H296" s="460"/>
      <c r="I296" s="460"/>
      <c r="J296" s="362" t="s">
        <v>1063</v>
      </c>
      <c r="K296" s="362" t="s">
        <v>1064</v>
      </c>
      <c r="M296" s="462"/>
      <c r="N296" s="462"/>
      <c r="O296" s="462"/>
      <c r="P296" s="462"/>
      <c r="Q296" s="462"/>
      <c r="R296" s="462"/>
      <c r="S296" s="463"/>
      <c r="U296" s="362" t="str">
        <f t="shared" si="108"/>
        <v>Capacitaciones y entrenamiento en el uso correcto de los EPP. Inspeccion, supervision y vigilancia del cumplimiento en el uso de los EPP.</v>
      </c>
      <c r="V296" s="312" t="s">
        <v>120</v>
      </c>
      <c r="W296" s="195" t="s">
        <v>121</v>
      </c>
      <c r="X296" s="462">
        <v>2</v>
      </c>
      <c r="Y296" s="462"/>
      <c r="Z296" s="462"/>
      <c r="AA296" s="462">
        <v>1</v>
      </c>
      <c r="AB296" s="462"/>
      <c r="AC296" s="462"/>
      <c r="AD296" s="462">
        <v>2</v>
      </c>
      <c r="AE296" s="462"/>
      <c r="AF296" s="462"/>
      <c r="AG296" s="462">
        <v>2</v>
      </c>
      <c r="AH296" s="462"/>
      <c r="AI296" s="462"/>
      <c r="AJ296" s="202">
        <f t="shared" si="107"/>
        <v>0.875</v>
      </c>
      <c r="AK296" s="201" t="str">
        <f t="shared" si="109"/>
        <v>Efectivo</v>
      </c>
      <c r="AL296" s="475"/>
      <c r="AM296" s="475"/>
      <c r="AN296" s="475"/>
      <c r="AO296" s="475"/>
      <c r="AQ296" s="471"/>
      <c r="AR296" s="470"/>
      <c r="AS296" s="471"/>
      <c r="AT296" s="451"/>
      <c r="AU296" s="451"/>
      <c r="AV296" s="452"/>
      <c r="AW296" s="451"/>
      <c r="AX296" s="451"/>
      <c r="AZ296" s="472"/>
      <c r="BA296" s="473"/>
      <c r="BB296" s="474"/>
    </row>
    <row r="297" spans="2:54" ht="44.25" customHeight="1">
      <c r="B297" s="477"/>
      <c r="C297" s="499"/>
      <c r="D297" s="498"/>
      <c r="E297" s="498"/>
      <c r="F297" s="498"/>
      <c r="G297" s="498"/>
      <c r="H297" s="460"/>
      <c r="I297" s="460"/>
      <c r="J297" s="363" t="s">
        <v>246</v>
      </c>
      <c r="K297" s="362" t="s">
        <v>1062</v>
      </c>
      <c r="M297" s="462"/>
      <c r="N297" s="462"/>
      <c r="O297" s="462"/>
      <c r="P297" s="462"/>
      <c r="Q297" s="462"/>
      <c r="R297" s="462"/>
      <c r="S297" s="463"/>
      <c r="U297" s="362" t="str">
        <f t="shared" si="108"/>
        <v>Capacitaciones, entrenamiento, evaluacion y supervisión al personal en los temas de seguridad y salud en el trabajo.</v>
      </c>
      <c r="V297" s="312" t="s">
        <v>120</v>
      </c>
      <c r="W297" s="195" t="s">
        <v>121</v>
      </c>
      <c r="X297" s="462">
        <v>2</v>
      </c>
      <c r="Y297" s="462"/>
      <c r="Z297" s="462"/>
      <c r="AA297" s="462">
        <v>1</v>
      </c>
      <c r="AB297" s="462"/>
      <c r="AC297" s="462"/>
      <c r="AD297" s="462">
        <v>2</v>
      </c>
      <c r="AE297" s="462"/>
      <c r="AF297" s="462"/>
      <c r="AG297" s="462">
        <v>2</v>
      </c>
      <c r="AH297" s="462"/>
      <c r="AI297" s="462"/>
      <c r="AJ297" s="202">
        <f t="shared" si="107"/>
        <v>0.875</v>
      </c>
      <c r="AK297" s="201" t="str">
        <f t="shared" si="109"/>
        <v>Efectivo</v>
      </c>
      <c r="AL297" s="476"/>
      <c r="AM297" s="476"/>
      <c r="AN297" s="476"/>
      <c r="AO297" s="476"/>
      <c r="AQ297" s="471"/>
      <c r="AR297" s="470"/>
      <c r="AS297" s="471"/>
      <c r="AT297" s="451"/>
      <c r="AU297" s="451"/>
      <c r="AV297" s="452"/>
      <c r="AW297" s="451"/>
      <c r="AX297" s="451"/>
      <c r="AZ297" s="472"/>
      <c r="BA297" s="473"/>
      <c r="BB297" s="474"/>
    </row>
    <row r="298" spans="2:54" ht="54" customHeight="1">
      <c r="B298" s="477"/>
      <c r="C298" s="499"/>
      <c r="D298" s="498"/>
      <c r="E298" s="498"/>
      <c r="F298" s="498"/>
      <c r="G298" s="498"/>
      <c r="H298" s="460"/>
      <c r="I298" s="460"/>
      <c r="J298" s="362" t="s">
        <v>1065</v>
      </c>
      <c r="K298" s="108" t="s">
        <v>1066</v>
      </c>
      <c r="M298" s="462"/>
      <c r="N298" s="462"/>
      <c r="O298" s="462"/>
      <c r="P298" s="462"/>
      <c r="Q298" s="462"/>
      <c r="R298" s="462"/>
      <c r="S298" s="463"/>
      <c r="U298" s="362" t="str">
        <f t="shared" si="108"/>
        <v>Estricto seguimiento y control por parte de los lideres, superviores e inspector SST al cumplimiento de los procedimientos técnicos y operativos para trabajos seguros, junto con los controles operacionales.</v>
      </c>
      <c r="V298" s="312" t="s">
        <v>120</v>
      </c>
      <c r="W298" s="195" t="s">
        <v>121</v>
      </c>
      <c r="X298" s="462">
        <v>2</v>
      </c>
      <c r="Y298" s="462"/>
      <c r="Z298" s="462"/>
      <c r="AA298" s="462">
        <v>1</v>
      </c>
      <c r="AB298" s="462"/>
      <c r="AC298" s="462"/>
      <c r="AD298" s="462">
        <v>2</v>
      </c>
      <c r="AE298" s="462"/>
      <c r="AF298" s="462"/>
      <c r="AG298" s="462">
        <v>2</v>
      </c>
      <c r="AH298" s="462"/>
      <c r="AI298" s="462"/>
      <c r="AJ298" s="202">
        <f t="shared" si="107"/>
        <v>0.875</v>
      </c>
      <c r="AK298" s="201" t="str">
        <f t="shared" si="109"/>
        <v>Efectivo</v>
      </c>
      <c r="AL298" s="480">
        <f>AVERAGE(AJ298:AJ300)</f>
        <v>0.875</v>
      </c>
      <c r="AM298" s="480" t="str">
        <f>IF(AND(AL298&gt;=0%,AL298&lt;40%),"0% ",IF(AND(AL298&gt;=41%,AL298&lt;60%),"20%",IF(AND(AL298&gt;=61%,AL298&lt;80%),"40%",IF(AND(AL298&gt;=81%,AL298&lt;90%),"60%", IF(AND(AL298&gt;=91%,AL298&lt;=100%),"80","0%")))))</f>
        <v>60%</v>
      </c>
      <c r="AN298" s="480">
        <v>0</v>
      </c>
      <c r="AO298" s="480" t="str">
        <f>IF(AND(AN298&gt;=0%,AN298&lt;40%),"0% ",IF(AND(AN298&gt;=41%,AN298&lt;60%),"20%",IF(AND(AN298&gt;=61%,AN298&lt;80%),"40%",IF(AND(AN298&gt;=81%,AN298&lt;90%),"60%", IF(AND(AN298&gt;=91%,AN298&lt;=100%),"80","0%")))))</f>
        <v xml:space="preserve">0% </v>
      </c>
      <c r="AQ298" s="471"/>
      <c r="AR298" s="470"/>
      <c r="AS298" s="471"/>
      <c r="AT298" s="451"/>
      <c r="AU298" s="451"/>
      <c r="AV298" s="452"/>
      <c r="AW298" s="451"/>
      <c r="AX298" s="451"/>
      <c r="AZ298" s="472"/>
      <c r="BA298" s="473"/>
      <c r="BB298" s="474"/>
    </row>
    <row r="299" spans="2:54" ht="66.75" customHeight="1">
      <c r="B299" s="477"/>
      <c r="C299" s="496"/>
      <c r="D299" s="468"/>
      <c r="E299" s="468"/>
      <c r="F299" s="468"/>
      <c r="G299" s="468"/>
      <c r="H299" s="460"/>
      <c r="I299" s="460"/>
      <c r="J299" s="362" t="s">
        <v>247</v>
      </c>
      <c r="K299" s="362" t="s">
        <v>1067</v>
      </c>
      <c r="M299" s="462"/>
      <c r="N299" s="462"/>
      <c r="O299" s="462"/>
      <c r="P299" s="462"/>
      <c r="Q299" s="462"/>
      <c r="R299" s="462"/>
      <c r="S299" s="463"/>
      <c r="U299" s="362" t="str">
        <f t="shared" ref="U299" si="110">+K299</f>
        <v>Capacitaciones, entrenamiento, evaluacion y supervisión al personal en los temas de seguridad y salud en el trabajo, en aplicación de los manuales, procedimientos e instructivos existentes para cada una de las exposiciones.</v>
      </c>
      <c r="V299" s="312" t="s">
        <v>120</v>
      </c>
      <c r="W299" s="235" t="s">
        <v>121</v>
      </c>
      <c r="X299" s="462">
        <v>2</v>
      </c>
      <c r="Y299" s="462"/>
      <c r="Z299" s="462"/>
      <c r="AA299" s="462">
        <v>1</v>
      </c>
      <c r="AB299" s="462"/>
      <c r="AC299" s="462"/>
      <c r="AD299" s="462">
        <v>2</v>
      </c>
      <c r="AE299" s="462"/>
      <c r="AF299" s="462"/>
      <c r="AG299" s="462">
        <v>2</v>
      </c>
      <c r="AH299" s="462"/>
      <c r="AI299" s="462"/>
      <c r="AJ299" s="238">
        <f t="shared" ref="AJ299" si="111">((X299/2)+(AA299/2)+(AD299/2)+(AG299/2))/4</f>
        <v>0.875</v>
      </c>
      <c r="AK299" s="237" t="str">
        <f t="shared" ref="AK299" si="112">IF(AND(AJ299&gt;=0%,AJ299&lt;40%),"No Efectivo",IF(AND(AJ299&gt;=41%,AJ299&lt;60%),"Poco Efectivo",IF(AND(AJ299&gt;=61%,AJ299&lt;80%),"Medianamente Efectivo",IF(AND(AJ299&gt;=81%,AJ299&lt;90%),"Efectivo", IF(AND(AJ299&gt;=91%,AJ299&lt;=100%),"Altamente Efectivo")))))</f>
        <v>Efectivo</v>
      </c>
      <c r="AL299" s="475"/>
      <c r="AM299" s="475"/>
      <c r="AN299" s="475"/>
      <c r="AO299" s="475"/>
      <c r="AQ299" s="471"/>
      <c r="AR299" s="470"/>
      <c r="AS299" s="471"/>
      <c r="AT299" s="451"/>
      <c r="AU299" s="451"/>
      <c r="AV299" s="452"/>
      <c r="AW299" s="451"/>
      <c r="AX299" s="451"/>
      <c r="AZ299" s="472"/>
      <c r="BA299" s="473"/>
      <c r="BB299" s="474"/>
    </row>
    <row r="300" spans="2:54" ht="66.75" customHeight="1">
      <c r="B300" s="477"/>
      <c r="C300" s="108" t="s">
        <v>923</v>
      </c>
      <c r="D300" s="233"/>
      <c r="E300" s="236" t="s">
        <v>119</v>
      </c>
      <c r="F300" s="233" t="s">
        <v>119</v>
      </c>
      <c r="G300" s="233"/>
      <c r="H300" s="316"/>
      <c r="I300" s="316"/>
      <c r="J300" s="198" t="s">
        <v>926</v>
      </c>
      <c r="K300" s="198" t="s">
        <v>925</v>
      </c>
      <c r="M300" s="462"/>
      <c r="N300" s="462"/>
      <c r="O300" s="462"/>
      <c r="P300" s="462"/>
      <c r="Q300" s="462"/>
      <c r="R300" s="462"/>
      <c r="S300" s="463"/>
      <c r="U300" s="234" t="str">
        <f>+K300</f>
        <v>Programa de seguridad y salud en el trabajo: Protocolo de prevención por coronavirus (covid-19)</v>
      </c>
      <c r="V300" s="312" t="s">
        <v>120</v>
      </c>
      <c r="W300" s="195" t="s">
        <v>121</v>
      </c>
      <c r="X300" s="462">
        <v>2</v>
      </c>
      <c r="Y300" s="462"/>
      <c r="Z300" s="462"/>
      <c r="AA300" s="462">
        <v>1</v>
      </c>
      <c r="AB300" s="462"/>
      <c r="AC300" s="462"/>
      <c r="AD300" s="462">
        <v>2</v>
      </c>
      <c r="AE300" s="462"/>
      <c r="AF300" s="462"/>
      <c r="AG300" s="462">
        <v>2</v>
      </c>
      <c r="AH300" s="462"/>
      <c r="AI300" s="462"/>
      <c r="AJ300" s="202">
        <f t="shared" si="107"/>
        <v>0.875</v>
      </c>
      <c r="AK300" s="201" t="str">
        <f t="shared" si="109"/>
        <v>Efectivo</v>
      </c>
      <c r="AL300" s="476"/>
      <c r="AM300" s="476"/>
      <c r="AN300" s="476"/>
      <c r="AO300" s="476"/>
      <c r="AQ300" s="471"/>
      <c r="AR300" s="470"/>
      <c r="AS300" s="471"/>
      <c r="AT300" s="451"/>
      <c r="AU300" s="451"/>
      <c r="AV300" s="452"/>
      <c r="AW300" s="451"/>
      <c r="AX300" s="451"/>
      <c r="AZ300" s="472"/>
      <c r="BA300" s="473"/>
      <c r="BB300" s="474"/>
    </row>
    <row r="301" spans="2:54">
      <c r="D301" s="135"/>
      <c r="E301" s="136"/>
      <c r="F301" s="135"/>
      <c r="G301" s="135"/>
      <c r="H301" s="135"/>
      <c r="I301" s="135"/>
    </row>
    <row r="302" spans="2:54">
      <c r="D302" s="135"/>
      <c r="E302" s="136"/>
      <c r="F302" s="135"/>
      <c r="G302" s="135"/>
      <c r="H302" s="135"/>
      <c r="I302" s="135"/>
    </row>
    <row r="303" spans="2:54">
      <c r="D303" s="135"/>
      <c r="E303" s="136"/>
      <c r="F303" s="135"/>
      <c r="G303" s="135"/>
      <c r="H303" s="135"/>
      <c r="I303" s="135"/>
    </row>
    <row r="304" spans="2:54">
      <c r="D304" s="135"/>
      <c r="E304" s="136"/>
      <c r="F304" s="135"/>
      <c r="G304" s="135"/>
      <c r="H304" s="135"/>
      <c r="I304" s="135"/>
    </row>
    <row r="305" spans="4:9">
      <c r="D305" s="135"/>
      <c r="E305" s="136"/>
      <c r="F305" s="135"/>
      <c r="G305" s="135"/>
      <c r="H305" s="135"/>
      <c r="I305" s="135"/>
    </row>
    <row r="306" spans="4:9">
      <c r="D306" s="135"/>
      <c r="E306" s="136"/>
      <c r="F306" s="135"/>
      <c r="G306" s="135"/>
      <c r="H306" s="135"/>
      <c r="I306" s="135"/>
    </row>
    <row r="307" spans="4:9">
      <c r="D307" s="135"/>
      <c r="E307" s="136"/>
      <c r="F307" s="135"/>
      <c r="G307" s="135"/>
      <c r="H307" s="135"/>
      <c r="I307" s="135"/>
    </row>
    <row r="308" spans="4:9">
      <c r="D308" s="135"/>
      <c r="E308" s="136"/>
      <c r="F308" s="135"/>
      <c r="G308" s="135"/>
      <c r="H308" s="135"/>
      <c r="I308" s="135"/>
    </row>
    <row r="309" spans="4:9">
      <c r="D309" s="135"/>
      <c r="E309" s="136"/>
      <c r="F309" s="135"/>
      <c r="G309" s="135"/>
      <c r="H309" s="135"/>
      <c r="I309" s="135"/>
    </row>
    <row r="310" spans="4:9">
      <c r="D310" s="135"/>
      <c r="E310" s="136"/>
      <c r="F310" s="135"/>
      <c r="G310" s="135"/>
      <c r="H310" s="135"/>
      <c r="I310" s="135"/>
    </row>
  </sheetData>
  <autoFilter ref="A9:BB300"/>
  <mergeCells count="4374">
    <mergeCell ref="K236:K237"/>
    <mergeCell ref="U236:U237"/>
    <mergeCell ref="V236:V237"/>
    <mergeCell ref="AM265:AM266"/>
    <mergeCell ref="AN265:AN266"/>
    <mergeCell ref="AO265:AO266"/>
    <mergeCell ref="AQ265:AQ266"/>
    <mergeCell ref="AR265:AR266"/>
    <mergeCell ref="AS265:AS266"/>
    <mergeCell ref="AT265:AT266"/>
    <mergeCell ref="AU265:AU266"/>
    <mergeCell ref="AV265:AV266"/>
    <mergeCell ref="AW265:AW266"/>
    <mergeCell ref="AX265:AX266"/>
    <mergeCell ref="AZ265:AZ266"/>
    <mergeCell ref="BA265:BA266"/>
    <mergeCell ref="AZ47:AZ48"/>
    <mergeCell ref="BA47:BA48"/>
    <mergeCell ref="AL203:AL204"/>
    <mergeCell ref="AX203:AX204"/>
    <mergeCell ref="AZ203:AZ204"/>
    <mergeCell ref="BA203:BA204"/>
    <mergeCell ref="AN151:AN153"/>
    <mergeCell ref="AO151:AO153"/>
    <mergeCell ref="AQ151:AQ153"/>
    <mergeCell ref="AR151:AR153"/>
    <mergeCell ref="AS151:AS153"/>
    <mergeCell ref="AT151:AT153"/>
    <mergeCell ref="AU151:AU153"/>
    <mergeCell ref="AV151:AV153"/>
    <mergeCell ref="AW151:AW153"/>
    <mergeCell ref="S100:S101"/>
    <mergeCell ref="BB265:BB266"/>
    <mergeCell ref="X266:Z266"/>
    <mergeCell ref="AA266:AC266"/>
    <mergeCell ref="AD266:AF266"/>
    <mergeCell ref="AG266:AI266"/>
    <mergeCell ref="E265:E266"/>
    <mergeCell ref="F265:F266"/>
    <mergeCell ref="G265:G266"/>
    <mergeCell ref="H265:H266"/>
    <mergeCell ref="I265:I266"/>
    <mergeCell ref="M265:M266"/>
    <mergeCell ref="N265:N266"/>
    <mergeCell ref="O265:O266"/>
    <mergeCell ref="P265:P266"/>
    <mergeCell ref="Q265:Q266"/>
    <mergeCell ref="R265:R266"/>
    <mergeCell ref="S265:S266"/>
    <mergeCell ref="X265:Z265"/>
    <mergeCell ref="AA265:AC265"/>
    <mergeCell ref="AD265:AF265"/>
    <mergeCell ref="AG265:AI265"/>
    <mergeCell ref="AL265:AL266"/>
    <mergeCell ref="AA100:AC100"/>
    <mergeCell ref="AD100:AF100"/>
    <mergeCell ref="AG100:AI100"/>
    <mergeCell ref="AL100:AL101"/>
    <mergeCell ref="AM100:AM101"/>
    <mergeCell ref="AN100:AN101"/>
    <mergeCell ref="AO100:AO101"/>
    <mergeCell ref="AQ100:AQ101"/>
    <mergeCell ref="AR100:AR101"/>
    <mergeCell ref="AS100:AS101"/>
    <mergeCell ref="AT100:AT101"/>
    <mergeCell ref="AU100:AU101"/>
    <mergeCell ref="BA100:BA101"/>
    <mergeCell ref="BB100:BB101"/>
    <mergeCell ref="H84:H85"/>
    <mergeCell ref="I84:I85"/>
    <mergeCell ref="AD99:AF99"/>
    <mergeCell ref="BA94:BA95"/>
    <mergeCell ref="BB94:BB95"/>
    <mergeCell ref="AA96:AC96"/>
    <mergeCell ref="AD96:AF96"/>
    <mergeCell ref="AG96:AI96"/>
    <mergeCell ref="J96:J97"/>
    <mergeCell ref="AU96:AU97"/>
    <mergeCell ref="AV96:AV97"/>
    <mergeCell ref="AL94:AL95"/>
    <mergeCell ref="M96:M97"/>
    <mergeCell ref="N96:N97"/>
    <mergeCell ref="O96:O97"/>
    <mergeCell ref="P96:P97"/>
    <mergeCell ref="Q96:Q97"/>
    <mergeCell ref="E203:E204"/>
    <mergeCell ref="F203:F204"/>
    <mergeCell ref="G203:G204"/>
    <mergeCell ref="H203:H204"/>
    <mergeCell ref="I203:I204"/>
    <mergeCell ref="M203:M204"/>
    <mergeCell ref="N203:N204"/>
    <mergeCell ref="O203:O204"/>
    <mergeCell ref="P203:P204"/>
    <mergeCell ref="Q203:Q204"/>
    <mergeCell ref="R203:R204"/>
    <mergeCell ref="S203:S204"/>
    <mergeCell ref="H180:H185"/>
    <mergeCell ref="AW47:AW48"/>
    <mergeCell ref="X101:Z101"/>
    <mergeCell ref="AA101:AC101"/>
    <mergeCell ref="AD101:AF101"/>
    <mergeCell ref="AG101:AI101"/>
    <mergeCell ref="AS203:AS204"/>
    <mergeCell ref="AT203:AT204"/>
    <mergeCell ref="AU203:AU204"/>
    <mergeCell ref="AV203:AV204"/>
    <mergeCell ref="AW203:AW204"/>
    <mergeCell ref="I192:I193"/>
    <mergeCell ref="H194:H197"/>
    <mergeCell ref="I194:I197"/>
    <mergeCell ref="H198:H199"/>
    <mergeCell ref="I198:I199"/>
    <mergeCell ref="H200:H202"/>
    <mergeCell ref="I200:I202"/>
    <mergeCell ref="AA204:AC204"/>
    <mergeCell ref="AD204:AF204"/>
    <mergeCell ref="AG204:AI204"/>
    <mergeCell ref="X203:Z203"/>
    <mergeCell ref="AA203:AC203"/>
    <mergeCell ref="AD203:AF203"/>
    <mergeCell ref="C47:C48"/>
    <mergeCell ref="D47:D48"/>
    <mergeCell ref="E47:E48"/>
    <mergeCell ref="F47:F48"/>
    <mergeCell ref="G47:G48"/>
    <mergeCell ref="H47:H48"/>
    <mergeCell ref="I47:I48"/>
    <mergeCell ref="M47:M48"/>
    <mergeCell ref="N47:N48"/>
    <mergeCell ref="O47:O48"/>
    <mergeCell ref="P47:P48"/>
    <mergeCell ref="Q47:Q48"/>
    <mergeCell ref="R47:R48"/>
    <mergeCell ref="S47:S48"/>
    <mergeCell ref="V47:V48"/>
    <mergeCell ref="AG203:AI203"/>
    <mergeCell ref="H177:H179"/>
    <mergeCell ref="I177:I179"/>
    <mergeCell ref="I180:I185"/>
    <mergeCell ref="H186:H189"/>
    <mergeCell ref="I186:I189"/>
    <mergeCell ref="H190:H191"/>
    <mergeCell ref="I190:I191"/>
    <mergeCell ref="H192:H193"/>
    <mergeCell ref="C203:C204"/>
    <mergeCell ref="D203:D204"/>
    <mergeCell ref="H143:H144"/>
    <mergeCell ref="I143:I144"/>
    <mergeCell ref="B267:B290"/>
    <mergeCell ref="B10:B40"/>
    <mergeCell ref="O33:O34"/>
    <mergeCell ref="N33:N34"/>
    <mergeCell ref="M33:M34"/>
    <mergeCell ref="J33:J34"/>
    <mergeCell ref="C33:C34"/>
    <mergeCell ref="D33:D34"/>
    <mergeCell ref="E33:E34"/>
    <mergeCell ref="F33:F34"/>
    <mergeCell ref="G33:G34"/>
    <mergeCell ref="C295:C299"/>
    <mergeCell ref="D295:D299"/>
    <mergeCell ref="E295:E299"/>
    <mergeCell ref="F295:F299"/>
    <mergeCell ref="G295:G299"/>
    <mergeCell ref="H295:H299"/>
    <mergeCell ref="I295:I299"/>
    <mergeCell ref="H280:H281"/>
    <mergeCell ref="I280:I281"/>
    <mergeCell ref="H291:H292"/>
    <mergeCell ref="I291:I292"/>
    <mergeCell ref="H293:H294"/>
    <mergeCell ref="I293:I294"/>
    <mergeCell ref="H236:H237"/>
    <mergeCell ref="I236:I237"/>
    <mergeCell ref="H238:H240"/>
    <mergeCell ref="I238:I240"/>
    <mergeCell ref="H241:H242"/>
    <mergeCell ref="I241:I242"/>
    <mergeCell ref="M295:M300"/>
    <mergeCell ref="N295:N300"/>
    <mergeCell ref="O295:O300"/>
    <mergeCell ref="P295:P300"/>
    <mergeCell ref="Q295:Q300"/>
    <mergeCell ref="R295:R300"/>
    <mergeCell ref="S295:S300"/>
    <mergeCell ref="AA295:AC295"/>
    <mergeCell ref="AD295:AF295"/>
    <mergeCell ref="AG295:AI295"/>
    <mergeCell ref="H255:H257"/>
    <mergeCell ref="I255:I257"/>
    <mergeCell ref="H258:H259"/>
    <mergeCell ref="I258:I259"/>
    <mergeCell ref="H260:H261"/>
    <mergeCell ref="I260:I261"/>
    <mergeCell ref="H263:H264"/>
    <mergeCell ref="I263:I264"/>
    <mergeCell ref="H267:H268"/>
    <mergeCell ref="I267:I268"/>
    <mergeCell ref="H269:H270"/>
    <mergeCell ref="I269:I270"/>
    <mergeCell ref="H271:H272"/>
    <mergeCell ref="I271:I272"/>
    <mergeCell ref="H273:H274"/>
    <mergeCell ref="I273:I274"/>
    <mergeCell ref="P269:P270"/>
    <mergeCell ref="Q269:Q270"/>
    <mergeCell ref="R269:R270"/>
    <mergeCell ref="R271:R272"/>
    <mergeCell ref="S271:S272"/>
    <mergeCell ref="X271:Z271"/>
    <mergeCell ref="AA271:AC271"/>
    <mergeCell ref="AD271:AF271"/>
    <mergeCell ref="I245:I246"/>
    <mergeCell ref="H247:H248"/>
    <mergeCell ref="I247:I248"/>
    <mergeCell ref="H249:H250"/>
    <mergeCell ref="I249:I250"/>
    <mergeCell ref="H251:H252"/>
    <mergeCell ref="I251:I252"/>
    <mergeCell ref="H253:H254"/>
    <mergeCell ref="I253:I254"/>
    <mergeCell ref="H205:H206"/>
    <mergeCell ref="I205:I206"/>
    <mergeCell ref="H207:H208"/>
    <mergeCell ref="I207:I208"/>
    <mergeCell ref="H209:H210"/>
    <mergeCell ref="I209:I210"/>
    <mergeCell ref="H211:H213"/>
    <mergeCell ref="I211:I213"/>
    <mergeCell ref="H214:H215"/>
    <mergeCell ref="I214:I215"/>
    <mergeCell ref="H216:H219"/>
    <mergeCell ref="I216:I219"/>
    <mergeCell ref="H220:H221"/>
    <mergeCell ref="I220:I221"/>
    <mergeCell ref="H222:H223"/>
    <mergeCell ref="I222:I223"/>
    <mergeCell ref="H224:H225"/>
    <mergeCell ref="I224:I225"/>
    <mergeCell ref="H243:H244"/>
    <mergeCell ref="I243:I244"/>
    <mergeCell ref="I226:I227"/>
    <mergeCell ref="H228:H229"/>
    <mergeCell ref="I228:I229"/>
    <mergeCell ref="H166:H167"/>
    <mergeCell ref="I166:I167"/>
    <mergeCell ref="H111:H113"/>
    <mergeCell ref="I111:I113"/>
    <mergeCell ref="H114:H115"/>
    <mergeCell ref="I114:I115"/>
    <mergeCell ref="H116:H117"/>
    <mergeCell ref="I116:I117"/>
    <mergeCell ref="H118:H120"/>
    <mergeCell ref="I118:I120"/>
    <mergeCell ref="H122:H123"/>
    <mergeCell ref="I122:I123"/>
    <mergeCell ref="H125:H126"/>
    <mergeCell ref="I125:I126"/>
    <mergeCell ref="H127:H128"/>
    <mergeCell ref="I127:I128"/>
    <mergeCell ref="H129:H130"/>
    <mergeCell ref="I129:I130"/>
    <mergeCell ref="H70:H71"/>
    <mergeCell ref="I70:I71"/>
    <mergeCell ref="H72:H73"/>
    <mergeCell ref="I72:I73"/>
    <mergeCell ref="H145:H148"/>
    <mergeCell ref="I145:I148"/>
    <mergeCell ref="H149:H150"/>
    <mergeCell ref="I149:I150"/>
    <mergeCell ref="H151:H153"/>
    <mergeCell ref="I151:I153"/>
    <mergeCell ref="H154:H156"/>
    <mergeCell ref="I154:I156"/>
    <mergeCell ref="H157:H160"/>
    <mergeCell ref="I157:I160"/>
    <mergeCell ref="H161:H163"/>
    <mergeCell ref="I161:I163"/>
    <mergeCell ref="H164:H165"/>
    <mergeCell ref="I164:I165"/>
    <mergeCell ref="H100:H101"/>
    <mergeCell ref="I100:I101"/>
    <mergeCell ref="H52:H56"/>
    <mergeCell ref="I52:I56"/>
    <mergeCell ref="H57:H58"/>
    <mergeCell ref="I57:I58"/>
    <mergeCell ref="H59:H60"/>
    <mergeCell ref="I59:I60"/>
    <mergeCell ref="H61:H62"/>
    <mergeCell ref="I61:I62"/>
    <mergeCell ref="H64:H65"/>
    <mergeCell ref="I64:I65"/>
    <mergeCell ref="D41:D42"/>
    <mergeCell ref="E41:E42"/>
    <mergeCell ref="D26:D27"/>
    <mergeCell ref="E28:E29"/>
    <mergeCell ref="D28:D29"/>
    <mergeCell ref="H41:H42"/>
    <mergeCell ref="I41:I42"/>
    <mergeCell ref="F23:F25"/>
    <mergeCell ref="G13:G15"/>
    <mergeCell ref="F13:F15"/>
    <mergeCell ref="F41:F42"/>
    <mergeCell ref="G41:G42"/>
    <mergeCell ref="G23:G25"/>
    <mergeCell ref="G28:G29"/>
    <mergeCell ref="F28:F29"/>
    <mergeCell ref="E23:E25"/>
    <mergeCell ref="D23:D25"/>
    <mergeCell ref="H33:H34"/>
    <mergeCell ref="I33:I34"/>
    <mergeCell ref="H45:H46"/>
    <mergeCell ref="I45:I46"/>
    <mergeCell ref="D154:D156"/>
    <mergeCell ref="G140:G142"/>
    <mergeCell ref="F140:F142"/>
    <mergeCell ref="E140:E142"/>
    <mergeCell ref="D140:D142"/>
    <mergeCell ref="G96:G97"/>
    <mergeCell ref="F96:F97"/>
    <mergeCell ref="E96:E97"/>
    <mergeCell ref="H91:H93"/>
    <mergeCell ref="I91:I93"/>
    <mergeCell ref="H94:H95"/>
    <mergeCell ref="I94:I95"/>
    <mergeCell ref="H98:H99"/>
    <mergeCell ref="I98:I99"/>
    <mergeCell ref="E91:E93"/>
    <mergeCell ref="G20:G22"/>
    <mergeCell ref="H49:H51"/>
    <mergeCell ref="I49:I51"/>
    <mergeCell ref="C154:C156"/>
    <mergeCell ref="M154:M156"/>
    <mergeCell ref="N154:N156"/>
    <mergeCell ref="O154:O156"/>
    <mergeCell ref="P154:P156"/>
    <mergeCell ref="Q154:Q156"/>
    <mergeCell ref="R154:R156"/>
    <mergeCell ref="S154:S156"/>
    <mergeCell ref="X154:Z154"/>
    <mergeCell ref="AA154:AC154"/>
    <mergeCell ref="AD154:AF154"/>
    <mergeCell ref="AG154:AI154"/>
    <mergeCell ref="X155:Z155"/>
    <mergeCell ref="AA155:AC155"/>
    <mergeCell ref="AD155:AF155"/>
    <mergeCell ref="AG155:AI155"/>
    <mergeCell ref="X156:Z156"/>
    <mergeCell ref="AA156:AC156"/>
    <mergeCell ref="AD156:AF156"/>
    <mergeCell ref="AG156:AI156"/>
    <mergeCell ref="AX151:AX153"/>
    <mergeCell ref="BA151:BA153"/>
    <mergeCell ref="BB151:BB153"/>
    <mergeCell ref="G154:G156"/>
    <mergeCell ref="F154:F156"/>
    <mergeCell ref="E154:E156"/>
    <mergeCell ref="AL154:AL156"/>
    <mergeCell ref="AM154:AM156"/>
    <mergeCell ref="AN154:AN156"/>
    <mergeCell ref="AO154:AO156"/>
    <mergeCell ref="AQ154:AQ156"/>
    <mergeCell ref="AR154:AR156"/>
    <mergeCell ref="AS154:AS156"/>
    <mergeCell ref="AT154:AT156"/>
    <mergeCell ref="AU154:AU156"/>
    <mergeCell ref="AV154:AV156"/>
    <mergeCell ref="AW154:AW156"/>
    <mergeCell ref="AX154:AX156"/>
    <mergeCell ref="AZ154:AZ156"/>
    <mergeCell ref="BA154:BA156"/>
    <mergeCell ref="BB154:BB156"/>
    <mergeCell ref="AW149:AW150"/>
    <mergeCell ref="AX149:AX150"/>
    <mergeCell ref="AZ149:AZ150"/>
    <mergeCell ref="BA149:BA150"/>
    <mergeCell ref="BB149:BB150"/>
    <mergeCell ref="B145:B150"/>
    <mergeCell ref="G151:G153"/>
    <mergeCell ref="F151:F153"/>
    <mergeCell ref="E151:E153"/>
    <mergeCell ref="D151:D153"/>
    <mergeCell ref="C151:C153"/>
    <mergeCell ref="M151:M153"/>
    <mergeCell ref="N151:N153"/>
    <mergeCell ref="O151:O153"/>
    <mergeCell ref="P151:P153"/>
    <mergeCell ref="Q151:Q153"/>
    <mergeCell ref="R151:R153"/>
    <mergeCell ref="S151:S153"/>
    <mergeCell ref="X151:Z151"/>
    <mergeCell ref="AA151:AC151"/>
    <mergeCell ref="AD151:AF151"/>
    <mergeCell ref="AG151:AI151"/>
    <mergeCell ref="X152:Z152"/>
    <mergeCell ref="AA152:AC152"/>
    <mergeCell ref="AD152:AF152"/>
    <mergeCell ref="AG152:AI152"/>
    <mergeCell ref="X153:Z153"/>
    <mergeCell ref="AA153:AC153"/>
    <mergeCell ref="AD153:AF153"/>
    <mergeCell ref="AG153:AI153"/>
    <mergeCell ref="AL151:AL153"/>
    <mergeCell ref="AM151:AM153"/>
    <mergeCell ref="BA145:BA148"/>
    <mergeCell ref="BB145:BB148"/>
    <mergeCell ref="G149:G150"/>
    <mergeCell ref="F149:F150"/>
    <mergeCell ref="E149:E150"/>
    <mergeCell ref="D149:D150"/>
    <mergeCell ref="C149:C150"/>
    <mergeCell ref="M149:M150"/>
    <mergeCell ref="N149:N150"/>
    <mergeCell ref="O149:O150"/>
    <mergeCell ref="P149:P150"/>
    <mergeCell ref="Q149:Q150"/>
    <mergeCell ref="R149:R150"/>
    <mergeCell ref="S149:S150"/>
    <mergeCell ref="X149:Z149"/>
    <mergeCell ref="AA149:AC149"/>
    <mergeCell ref="AD149:AF149"/>
    <mergeCell ref="AG149:AI149"/>
    <mergeCell ref="X150:Z150"/>
    <mergeCell ref="AA150:AC150"/>
    <mergeCell ref="AD150:AF150"/>
    <mergeCell ref="AG150:AI150"/>
    <mergeCell ref="AL149:AL150"/>
    <mergeCell ref="AM149:AM150"/>
    <mergeCell ref="AN149:AN150"/>
    <mergeCell ref="AO149:AO150"/>
    <mergeCell ref="AQ149:AQ150"/>
    <mergeCell ref="AR149:AR150"/>
    <mergeCell ref="AS149:AS150"/>
    <mergeCell ref="AT149:AT150"/>
    <mergeCell ref="AU149:AU150"/>
    <mergeCell ref="AV149:AV150"/>
    <mergeCell ref="AQ145:AQ148"/>
    <mergeCell ref="AR145:AR148"/>
    <mergeCell ref="AS145:AS148"/>
    <mergeCell ref="AT145:AT148"/>
    <mergeCell ref="AU145:AU148"/>
    <mergeCell ref="AV145:AV148"/>
    <mergeCell ref="AW145:AW148"/>
    <mergeCell ref="AX145:AX148"/>
    <mergeCell ref="AZ145:AZ148"/>
    <mergeCell ref="AG146:AI146"/>
    <mergeCell ref="X147:Z147"/>
    <mergeCell ref="AA147:AC147"/>
    <mergeCell ref="AD147:AF147"/>
    <mergeCell ref="AG147:AI147"/>
    <mergeCell ref="X148:Z148"/>
    <mergeCell ref="AA148:AC148"/>
    <mergeCell ref="AD148:AF148"/>
    <mergeCell ref="AG148:AI148"/>
    <mergeCell ref="AL145:AL148"/>
    <mergeCell ref="AM145:AM148"/>
    <mergeCell ref="AN145:AN148"/>
    <mergeCell ref="AO145:AO148"/>
    <mergeCell ref="AW143:AW144"/>
    <mergeCell ref="AX143:AX144"/>
    <mergeCell ref="AZ143:AZ144"/>
    <mergeCell ref="BA143:BA144"/>
    <mergeCell ref="BB143:BB144"/>
    <mergeCell ref="B129:B144"/>
    <mergeCell ref="G145:G148"/>
    <mergeCell ref="F145:F148"/>
    <mergeCell ref="E145:E148"/>
    <mergeCell ref="D145:D148"/>
    <mergeCell ref="C145:C148"/>
    <mergeCell ref="M145:M148"/>
    <mergeCell ref="N145:N148"/>
    <mergeCell ref="O145:O148"/>
    <mergeCell ref="P145:P148"/>
    <mergeCell ref="Q145:Q148"/>
    <mergeCell ref="R145:R148"/>
    <mergeCell ref="S145:S148"/>
    <mergeCell ref="X145:Z145"/>
    <mergeCell ref="AA145:AC145"/>
    <mergeCell ref="AD145:AF145"/>
    <mergeCell ref="AG145:AI145"/>
    <mergeCell ref="X146:Z146"/>
    <mergeCell ref="AA146:AC146"/>
    <mergeCell ref="AD146:AF146"/>
    <mergeCell ref="BA140:BA142"/>
    <mergeCell ref="BB140:BB142"/>
    <mergeCell ref="D143:D144"/>
    <mergeCell ref="E143:E144"/>
    <mergeCell ref="F143:F144"/>
    <mergeCell ref="G143:G144"/>
    <mergeCell ref="C143:C144"/>
    <mergeCell ref="M143:M144"/>
    <mergeCell ref="N143:N144"/>
    <mergeCell ref="O143:O144"/>
    <mergeCell ref="P143:P144"/>
    <mergeCell ref="Q143:Q144"/>
    <mergeCell ref="R143:R144"/>
    <mergeCell ref="S143:S144"/>
    <mergeCell ref="X143:Z143"/>
    <mergeCell ref="AA143:AC143"/>
    <mergeCell ref="AD143:AF143"/>
    <mergeCell ref="AG143:AI143"/>
    <mergeCell ref="X144:Z144"/>
    <mergeCell ref="AA144:AC144"/>
    <mergeCell ref="AD144:AF144"/>
    <mergeCell ref="AG144:AI144"/>
    <mergeCell ref="AL143:AL144"/>
    <mergeCell ref="AM143:AM144"/>
    <mergeCell ref="AN143:AN144"/>
    <mergeCell ref="AO143:AO144"/>
    <mergeCell ref="AQ143:AQ144"/>
    <mergeCell ref="AR143:AR144"/>
    <mergeCell ref="AS143:AS144"/>
    <mergeCell ref="AT143:AT144"/>
    <mergeCell ref="AU143:AU144"/>
    <mergeCell ref="AV143:AV144"/>
    <mergeCell ref="AL140:AL142"/>
    <mergeCell ref="AM140:AM142"/>
    <mergeCell ref="AN140:AN142"/>
    <mergeCell ref="AO140:AO142"/>
    <mergeCell ref="AQ140:AQ142"/>
    <mergeCell ref="AR140:AR142"/>
    <mergeCell ref="AS140:AS142"/>
    <mergeCell ref="AT140:AT142"/>
    <mergeCell ref="AU140:AU142"/>
    <mergeCell ref="AV140:AV142"/>
    <mergeCell ref="AX140:AX142"/>
    <mergeCell ref="AZ140:AZ142"/>
    <mergeCell ref="AD41:AF41"/>
    <mergeCell ref="AG41:AI41"/>
    <mergeCell ref="X42:Z42"/>
    <mergeCell ref="AA42:AC42"/>
    <mergeCell ref="AD42:AF42"/>
    <mergeCell ref="AG42:AI42"/>
    <mergeCell ref="X140:Z140"/>
    <mergeCell ref="AA140:AC140"/>
    <mergeCell ref="AD140:AF140"/>
    <mergeCell ref="AG140:AI140"/>
    <mergeCell ref="X141:Z141"/>
    <mergeCell ref="AA141:AC141"/>
    <mergeCell ref="AD141:AF141"/>
    <mergeCell ref="AG141:AI141"/>
    <mergeCell ref="X142:Z142"/>
    <mergeCell ref="AA142:AC142"/>
    <mergeCell ref="AD142:AF142"/>
    <mergeCell ref="AG142:AI142"/>
    <mergeCell ref="AX138:AX139"/>
    <mergeCell ref="AZ138:AZ139"/>
    <mergeCell ref="AV134:AV135"/>
    <mergeCell ref="AW134:AW135"/>
    <mergeCell ref="AX134:AX135"/>
    <mergeCell ref="AZ134:AZ135"/>
    <mergeCell ref="AL129:AL130"/>
    <mergeCell ref="AM129:AM130"/>
    <mergeCell ref="AN129:AN130"/>
    <mergeCell ref="AO129:AO130"/>
    <mergeCell ref="AQ129:AQ130"/>
    <mergeCell ref="AR129:AR130"/>
    <mergeCell ref="C140:C142"/>
    <mergeCell ref="M140:M142"/>
    <mergeCell ref="N140:N142"/>
    <mergeCell ref="O140:O142"/>
    <mergeCell ref="P140:P142"/>
    <mergeCell ref="Q140:Q142"/>
    <mergeCell ref="R140:R142"/>
    <mergeCell ref="S140:S142"/>
    <mergeCell ref="AS138:AS139"/>
    <mergeCell ref="AT138:AT139"/>
    <mergeCell ref="AU138:AU139"/>
    <mergeCell ref="AV138:AV139"/>
    <mergeCell ref="AW138:AW139"/>
    <mergeCell ref="AW140:AW142"/>
    <mergeCell ref="H138:H139"/>
    <mergeCell ref="I138:I139"/>
    <mergeCell ref="H140:H142"/>
    <mergeCell ref="I140:I142"/>
    <mergeCell ref="BA138:BA139"/>
    <mergeCell ref="BB138:BB139"/>
    <mergeCell ref="X139:Z139"/>
    <mergeCell ref="AA139:AC139"/>
    <mergeCell ref="AD139:AF139"/>
    <mergeCell ref="AG139:AI139"/>
    <mergeCell ref="C138:C139"/>
    <mergeCell ref="D138:D139"/>
    <mergeCell ref="E138:E139"/>
    <mergeCell ref="F138:F139"/>
    <mergeCell ref="G138:G139"/>
    <mergeCell ref="M138:M139"/>
    <mergeCell ref="N138:N139"/>
    <mergeCell ref="O138:O139"/>
    <mergeCell ref="P138:P139"/>
    <mergeCell ref="Q138:Q139"/>
    <mergeCell ref="R138:R139"/>
    <mergeCell ref="S138:S139"/>
    <mergeCell ref="X138:Z138"/>
    <mergeCell ref="AA138:AC138"/>
    <mergeCell ref="AD138:AF138"/>
    <mergeCell ref="AG138:AI138"/>
    <mergeCell ref="AL138:AL139"/>
    <mergeCell ref="AM138:AM139"/>
    <mergeCell ref="AN138:AN139"/>
    <mergeCell ref="AO138:AO139"/>
    <mergeCell ref="AQ138:AQ139"/>
    <mergeCell ref="AR138:AR139"/>
    <mergeCell ref="BB134:BB135"/>
    <mergeCell ref="X135:Z135"/>
    <mergeCell ref="AA135:AC135"/>
    <mergeCell ref="AD135:AF135"/>
    <mergeCell ref="AG135:AI135"/>
    <mergeCell ref="BA131:BA133"/>
    <mergeCell ref="BB131:BB133"/>
    <mergeCell ref="C134:C135"/>
    <mergeCell ref="D134:D135"/>
    <mergeCell ref="E134:E135"/>
    <mergeCell ref="F134:F135"/>
    <mergeCell ref="G134:G135"/>
    <mergeCell ref="M134:M135"/>
    <mergeCell ref="N134:N135"/>
    <mergeCell ref="O134:O135"/>
    <mergeCell ref="P134:P135"/>
    <mergeCell ref="Q134:Q135"/>
    <mergeCell ref="R134:R135"/>
    <mergeCell ref="S134:S135"/>
    <mergeCell ref="X134:Z134"/>
    <mergeCell ref="AA134:AC134"/>
    <mergeCell ref="AD134:AF134"/>
    <mergeCell ref="AG134:AI134"/>
    <mergeCell ref="AL134:AL135"/>
    <mergeCell ref="AM134:AM135"/>
    <mergeCell ref="AN134:AN135"/>
    <mergeCell ref="AO134:AO135"/>
    <mergeCell ref="AQ134:AQ135"/>
    <mergeCell ref="AR134:AR135"/>
    <mergeCell ref="AS134:AS135"/>
    <mergeCell ref="AT134:AT135"/>
    <mergeCell ref="AU134:AU135"/>
    <mergeCell ref="BA134:BA135"/>
    <mergeCell ref="G131:G133"/>
    <mergeCell ref="F131:F133"/>
    <mergeCell ref="E131:E133"/>
    <mergeCell ref="D131:D133"/>
    <mergeCell ref="C131:C133"/>
    <mergeCell ref="M131:M133"/>
    <mergeCell ref="N131:N133"/>
    <mergeCell ref="O131:O133"/>
    <mergeCell ref="P131:P133"/>
    <mergeCell ref="Q131:Q133"/>
    <mergeCell ref="R131:R133"/>
    <mergeCell ref="S131:S133"/>
    <mergeCell ref="X132:Z132"/>
    <mergeCell ref="AA132:AC132"/>
    <mergeCell ref="AD132:AF132"/>
    <mergeCell ref="AG132:AI132"/>
    <mergeCell ref="X133:Z133"/>
    <mergeCell ref="AA133:AC133"/>
    <mergeCell ref="AD133:AF133"/>
    <mergeCell ref="AG133:AI133"/>
    <mergeCell ref="H134:H135"/>
    <mergeCell ref="I134:I135"/>
    <mergeCell ref="H131:H133"/>
    <mergeCell ref="I131:I133"/>
    <mergeCell ref="AS129:AS130"/>
    <mergeCell ref="AT129:AT130"/>
    <mergeCell ref="AU129:AU130"/>
    <mergeCell ref="AV129:AV130"/>
    <mergeCell ref="AW129:AW130"/>
    <mergeCell ref="AX129:AX130"/>
    <mergeCell ref="AZ129:AZ130"/>
    <mergeCell ref="BA129:BA130"/>
    <mergeCell ref="BB129:BB130"/>
    <mergeCell ref="X131:Z131"/>
    <mergeCell ref="AA131:AC131"/>
    <mergeCell ref="AD131:AF131"/>
    <mergeCell ref="AG131:AI131"/>
    <mergeCell ref="AL131:AL133"/>
    <mergeCell ref="AM131:AM133"/>
    <mergeCell ref="AN131:AN133"/>
    <mergeCell ref="AO131:AO133"/>
    <mergeCell ref="AQ131:AQ133"/>
    <mergeCell ref="AR131:AR133"/>
    <mergeCell ref="AS131:AS133"/>
    <mergeCell ref="AT131:AT133"/>
    <mergeCell ref="AU131:AU133"/>
    <mergeCell ref="AV131:AV133"/>
    <mergeCell ref="AW131:AW133"/>
    <mergeCell ref="AX131:AX133"/>
    <mergeCell ref="AZ131:AZ133"/>
    <mergeCell ref="AO127:AO128"/>
    <mergeCell ref="AQ127:AQ128"/>
    <mergeCell ref="AR127:AR128"/>
    <mergeCell ref="AS127:AS128"/>
    <mergeCell ref="AT127:AT128"/>
    <mergeCell ref="AU127:AU128"/>
    <mergeCell ref="AV127:AV128"/>
    <mergeCell ref="AW127:AW128"/>
    <mergeCell ref="AX127:AX128"/>
    <mergeCell ref="AZ127:AZ128"/>
    <mergeCell ref="BA127:BA128"/>
    <mergeCell ref="BB127:BB128"/>
    <mergeCell ref="X128:Z128"/>
    <mergeCell ref="AA128:AC128"/>
    <mergeCell ref="AD128:AF128"/>
    <mergeCell ref="AG128:AI128"/>
    <mergeCell ref="G129:G130"/>
    <mergeCell ref="M129:M130"/>
    <mergeCell ref="N129:N130"/>
    <mergeCell ref="O129:O130"/>
    <mergeCell ref="P129:P130"/>
    <mergeCell ref="Q129:Q130"/>
    <mergeCell ref="R129:R130"/>
    <mergeCell ref="S129:S130"/>
    <mergeCell ref="X129:Z129"/>
    <mergeCell ref="AA129:AC129"/>
    <mergeCell ref="AD129:AF129"/>
    <mergeCell ref="AG129:AI129"/>
    <mergeCell ref="X130:Z130"/>
    <mergeCell ref="AA130:AC130"/>
    <mergeCell ref="AD130:AF130"/>
    <mergeCell ref="AG130:AI130"/>
    <mergeCell ref="C127:C128"/>
    <mergeCell ref="D127:D128"/>
    <mergeCell ref="E127:E128"/>
    <mergeCell ref="F127:F128"/>
    <mergeCell ref="G127:G128"/>
    <mergeCell ref="M127:M128"/>
    <mergeCell ref="N127:N128"/>
    <mergeCell ref="O127:O128"/>
    <mergeCell ref="P127:P128"/>
    <mergeCell ref="Q127:Q128"/>
    <mergeCell ref="R127:R128"/>
    <mergeCell ref="S127:S128"/>
    <mergeCell ref="X127:Z127"/>
    <mergeCell ref="AA127:AC127"/>
    <mergeCell ref="AD127:AF127"/>
    <mergeCell ref="B122:B128"/>
    <mergeCell ref="AN125:AN126"/>
    <mergeCell ref="AN122:AN123"/>
    <mergeCell ref="AG127:AI127"/>
    <mergeCell ref="AL127:AL128"/>
    <mergeCell ref="AM127:AM128"/>
    <mergeCell ref="AN127:AN128"/>
    <mergeCell ref="AR125:AR126"/>
    <mergeCell ref="AS125:AS126"/>
    <mergeCell ref="AT125:AT126"/>
    <mergeCell ref="AU125:AU126"/>
    <mergeCell ref="AV125:AV126"/>
    <mergeCell ref="AW125:AW126"/>
    <mergeCell ref="AX125:AX126"/>
    <mergeCell ref="AZ125:AZ126"/>
    <mergeCell ref="BA125:BA126"/>
    <mergeCell ref="BB125:BB126"/>
    <mergeCell ref="X125:Z125"/>
    <mergeCell ref="AA125:AC125"/>
    <mergeCell ref="AD125:AF125"/>
    <mergeCell ref="AG125:AI125"/>
    <mergeCell ref="X126:Z126"/>
    <mergeCell ref="AA126:AC126"/>
    <mergeCell ref="AD126:AF126"/>
    <mergeCell ref="AG126:AI126"/>
    <mergeCell ref="AZ122:AZ123"/>
    <mergeCell ref="BA122:BA123"/>
    <mergeCell ref="BB122:BB123"/>
    <mergeCell ref="X124:Z124"/>
    <mergeCell ref="AA124:AC124"/>
    <mergeCell ref="AD124:AF124"/>
    <mergeCell ref="AG124:AI124"/>
    <mergeCell ref="G125:G126"/>
    <mergeCell ref="F125:F126"/>
    <mergeCell ref="E125:E126"/>
    <mergeCell ref="D125:D126"/>
    <mergeCell ref="C125:C126"/>
    <mergeCell ref="M125:M126"/>
    <mergeCell ref="N125:N126"/>
    <mergeCell ref="O125:O126"/>
    <mergeCell ref="P125:P126"/>
    <mergeCell ref="Q125:Q126"/>
    <mergeCell ref="R125:R126"/>
    <mergeCell ref="S125:S126"/>
    <mergeCell ref="AL125:AL126"/>
    <mergeCell ref="AM125:AM126"/>
    <mergeCell ref="W122:W123"/>
    <mergeCell ref="X122:Z123"/>
    <mergeCell ref="AA122:AC123"/>
    <mergeCell ref="AD122:AF123"/>
    <mergeCell ref="AG122:AI123"/>
    <mergeCell ref="AJ122:AJ123"/>
    <mergeCell ref="AK122:AK123"/>
    <mergeCell ref="AL122:AL123"/>
    <mergeCell ref="AM122:AM123"/>
    <mergeCell ref="AO125:AO126"/>
    <mergeCell ref="AQ125:AQ126"/>
    <mergeCell ref="B114:B121"/>
    <mergeCell ref="X121:Z121"/>
    <mergeCell ref="AA121:AC121"/>
    <mergeCell ref="AD121:AF121"/>
    <mergeCell ref="AG121:AI121"/>
    <mergeCell ref="C122:C123"/>
    <mergeCell ref="D122:D123"/>
    <mergeCell ref="E122:E123"/>
    <mergeCell ref="F122:F123"/>
    <mergeCell ref="G122:G123"/>
    <mergeCell ref="M122:M123"/>
    <mergeCell ref="N122:N123"/>
    <mergeCell ref="O122:O123"/>
    <mergeCell ref="P122:P123"/>
    <mergeCell ref="Q122:Q123"/>
    <mergeCell ref="R122:R123"/>
    <mergeCell ref="S122:S123"/>
    <mergeCell ref="M118:M120"/>
    <mergeCell ref="N118:N120"/>
    <mergeCell ref="O118:O120"/>
    <mergeCell ref="P118:P120"/>
    <mergeCell ref="Q118:Q120"/>
    <mergeCell ref="R118:R120"/>
    <mergeCell ref="S118:S120"/>
    <mergeCell ref="P114:P115"/>
    <mergeCell ref="Q114:Q115"/>
    <mergeCell ref="R114:R115"/>
    <mergeCell ref="S114:S115"/>
    <mergeCell ref="X114:Z114"/>
    <mergeCell ref="AA114:AC114"/>
    <mergeCell ref="AD114:AF114"/>
    <mergeCell ref="AG114:AI114"/>
    <mergeCell ref="AS118:AS120"/>
    <mergeCell ref="AT118:AT120"/>
    <mergeCell ref="AU118:AU120"/>
    <mergeCell ref="AV118:AV120"/>
    <mergeCell ref="AW118:AW120"/>
    <mergeCell ref="AX118:AX120"/>
    <mergeCell ref="X119:Z119"/>
    <mergeCell ref="AA119:AC119"/>
    <mergeCell ref="AD119:AF119"/>
    <mergeCell ref="AG119:AI119"/>
    <mergeCell ref="X120:Z120"/>
    <mergeCell ref="AA120:AC120"/>
    <mergeCell ref="AG116:AI116"/>
    <mergeCell ref="AO122:AO123"/>
    <mergeCell ref="AQ122:AQ123"/>
    <mergeCell ref="AR122:AR123"/>
    <mergeCell ref="AS122:AS123"/>
    <mergeCell ref="AT122:AT123"/>
    <mergeCell ref="AU122:AU123"/>
    <mergeCell ref="AV122:AV123"/>
    <mergeCell ref="AD120:AF120"/>
    <mergeCell ref="AG120:AI120"/>
    <mergeCell ref="AL116:AL117"/>
    <mergeCell ref="AW122:AW123"/>
    <mergeCell ref="AX122:AX123"/>
    <mergeCell ref="X118:Z118"/>
    <mergeCell ref="AA118:AC118"/>
    <mergeCell ref="AD118:AF118"/>
    <mergeCell ref="AG118:AI118"/>
    <mergeCell ref="AL118:AL120"/>
    <mergeCell ref="AM118:AM120"/>
    <mergeCell ref="AN118:AN120"/>
    <mergeCell ref="AO118:AO120"/>
    <mergeCell ref="AQ118:AQ120"/>
    <mergeCell ref="AR118:AR120"/>
    <mergeCell ref="C114:C115"/>
    <mergeCell ref="G116:G117"/>
    <mergeCell ref="F116:F117"/>
    <mergeCell ref="E116:E117"/>
    <mergeCell ref="D116:D117"/>
    <mergeCell ref="C116:C117"/>
    <mergeCell ref="M116:M117"/>
    <mergeCell ref="N116:N117"/>
    <mergeCell ref="O116:O117"/>
    <mergeCell ref="P116:P117"/>
    <mergeCell ref="Q116:Q117"/>
    <mergeCell ref="R116:R117"/>
    <mergeCell ref="S116:S117"/>
    <mergeCell ref="X116:Z116"/>
    <mergeCell ref="AA116:AC116"/>
    <mergeCell ref="AD116:AF116"/>
    <mergeCell ref="AG115:AI115"/>
    <mergeCell ref="G118:G120"/>
    <mergeCell ref="F118:F120"/>
    <mergeCell ref="E118:E120"/>
    <mergeCell ref="D118:D120"/>
    <mergeCell ref="C118:C120"/>
    <mergeCell ref="G114:G115"/>
    <mergeCell ref="F114:F115"/>
    <mergeCell ref="E114:E115"/>
    <mergeCell ref="D114:D115"/>
    <mergeCell ref="M114:M115"/>
    <mergeCell ref="N114:N115"/>
    <mergeCell ref="O114:O115"/>
    <mergeCell ref="AR114:AR115"/>
    <mergeCell ref="X115:Z115"/>
    <mergeCell ref="AA115:AC115"/>
    <mergeCell ref="AD115:AF115"/>
    <mergeCell ref="AX111:AX113"/>
    <mergeCell ref="AZ111:AZ113"/>
    <mergeCell ref="BA111:BA113"/>
    <mergeCell ref="BB111:BB113"/>
    <mergeCell ref="BB102:BB104"/>
    <mergeCell ref="AZ102:AZ104"/>
    <mergeCell ref="AS114:AS115"/>
    <mergeCell ref="AL114:AL115"/>
    <mergeCell ref="AM114:AM115"/>
    <mergeCell ref="AN114:AN115"/>
    <mergeCell ref="AO114:AO115"/>
    <mergeCell ref="AQ114:AQ115"/>
    <mergeCell ref="AM116:AM117"/>
    <mergeCell ref="AN116:AN117"/>
    <mergeCell ref="AO116:AO117"/>
    <mergeCell ref="X117:Z117"/>
    <mergeCell ref="AA117:AC117"/>
    <mergeCell ref="AD117:AF117"/>
    <mergeCell ref="AG117:AI117"/>
    <mergeCell ref="AQ109:AQ110"/>
    <mergeCell ref="AR109:AR110"/>
    <mergeCell ref="AS109:AS110"/>
    <mergeCell ref="AT109:AT110"/>
    <mergeCell ref="AQ111:AQ113"/>
    <mergeCell ref="AR111:AR113"/>
    <mergeCell ref="AL111:AL113"/>
    <mergeCell ref="AT114:AT115"/>
    <mergeCell ref="AU114:AU115"/>
    <mergeCell ref="C111:C113"/>
    <mergeCell ref="M111:M113"/>
    <mergeCell ref="N111:N113"/>
    <mergeCell ref="O111:O113"/>
    <mergeCell ref="P111:P113"/>
    <mergeCell ref="Q111:Q113"/>
    <mergeCell ref="AV116:AV117"/>
    <mergeCell ref="AZ98:AZ99"/>
    <mergeCell ref="BA98:BA99"/>
    <mergeCell ref="BB98:BB99"/>
    <mergeCell ref="AU105:AU107"/>
    <mergeCell ref="AV105:AV107"/>
    <mergeCell ref="AW105:AW107"/>
    <mergeCell ref="AX105:AX107"/>
    <mergeCell ref="AZ105:AZ107"/>
    <mergeCell ref="BA105:BA107"/>
    <mergeCell ref="BB105:BB107"/>
    <mergeCell ref="AO102:AO104"/>
    <mergeCell ref="AQ116:AQ117"/>
    <mergeCell ref="AR116:AR117"/>
    <mergeCell ref="AS116:AS117"/>
    <mergeCell ref="AT116:AT117"/>
    <mergeCell ref="AU116:AU117"/>
    <mergeCell ref="AW116:AW117"/>
    <mergeCell ref="AX116:AX117"/>
    <mergeCell ref="BA116:BA117"/>
    <mergeCell ref="BB116:BB117"/>
    <mergeCell ref="AS111:AS113"/>
    <mergeCell ref="AT111:AT113"/>
    <mergeCell ref="AU111:AU113"/>
    <mergeCell ref="AV111:AV113"/>
    <mergeCell ref="AW111:AW113"/>
    <mergeCell ref="AR105:AR107"/>
    <mergeCell ref="AS105:AS107"/>
    <mergeCell ref="AV114:AV115"/>
    <mergeCell ref="AW114:AW115"/>
    <mergeCell ref="AX114:AX115"/>
    <mergeCell ref="AZ114:AZ115"/>
    <mergeCell ref="BA114:BA115"/>
    <mergeCell ref="BB114:BB115"/>
    <mergeCell ref="C98:C99"/>
    <mergeCell ref="D98:D99"/>
    <mergeCell ref="E98:E99"/>
    <mergeCell ref="F98:F99"/>
    <mergeCell ref="G98:G99"/>
    <mergeCell ref="M98:M99"/>
    <mergeCell ref="N98:N99"/>
    <mergeCell ref="O98:O99"/>
    <mergeCell ref="P98:P99"/>
    <mergeCell ref="Q98:Q99"/>
    <mergeCell ref="R98:R99"/>
    <mergeCell ref="S98:S99"/>
    <mergeCell ref="X98:Z98"/>
    <mergeCell ref="AA98:AC98"/>
    <mergeCell ref="AD98:AF98"/>
    <mergeCell ref="AG98:AI98"/>
    <mergeCell ref="D111:D113"/>
    <mergeCell ref="AQ105:AQ107"/>
    <mergeCell ref="AV102:AV104"/>
    <mergeCell ref="AW102:AW104"/>
    <mergeCell ref="AX102:AX104"/>
    <mergeCell ref="X102:Z102"/>
    <mergeCell ref="AA102:AC102"/>
    <mergeCell ref="AD102:AF102"/>
    <mergeCell ref="AD107:AF107"/>
    <mergeCell ref="AG107:AI107"/>
    <mergeCell ref="AM111:AM113"/>
    <mergeCell ref="AN111:AN113"/>
    <mergeCell ref="AO111:AO113"/>
    <mergeCell ref="X112:Z112"/>
    <mergeCell ref="AA112:AC112"/>
    <mergeCell ref="AD112:AF112"/>
    <mergeCell ref="G105:G107"/>
    <mergeCell ref="F105:F107"/>
    <mergeCell ref="AA104:AC104"/>
    <mergeCell ref="AG104:AI104"/>
    <mergeCell ref="H102:H104"/>
    <mergeCell ref="I102:I104"/>
    <mergeCell ref="H105:H107"/>
    <mergeCell ref="I105:I107"/>
    <mergeCell ref="R111:R113"/>
    <mergeCell ref="S111:S113"/>
    <mergeCell ref="X111:Z111"/>
    <mergeCell ref="AA111:AC111"/>
    <mergeCell ref="AD111:AF111"/>
    <mergeCell ref="AG111:AI111"/>
    <mergeCell ref="AA113:AC113"/>
    <mergeCell ref="AD113:AF113"/>
    <mergeCell ref="AG113:AI113"/>
    <mergeCell ref="AG102:AI102"/>
    <mergeCell ref="AG103:AI103"/>
    <mergeCell ref="AG110:AI110"/>
    <mergeCell ref="AN102:AN104"/>
    <mergeCell ref="X110:Z110"/>
    <mergeCell ref="AA110:AC110"/>
    <mergeCell ref="AD110:AF110"/>
    <mergeCell ref="AT102:AT104"/>
    <mergeCell ref="E105:E107"/>
    <mergeCell ref="AL105:AL107"/>
    <mergeCell ref="AM105:AM107"/>
    <mergeCell ref="AL102:AL104"/>
    <mergeCell ref="AM102:AM104"/>
    <mergeCell ref="AN105:AN107"/>
    <mergeCell ref="AO105:AO107"/>
    <mergeCell ref="G111:G113"/>
    <mergeCell ref="F111:F113"/>
    <mergeCell ref="E111:E113"/>
    <mergeCell ref="AD109:AF109"/>
    <mergeCell ref="AG109:AI109"/>
    <mergeCell ref="AL109:AL110"/>
    <mergeCell ref="AM109:AM110"/>
    <mergeCell ref="AN109:AN110"/>
    <mergeCell ref="AO109:AO110"/>
    <mergeCell ref="G102:G104"/>
    <mergeCell ref="F102:F104"/>
    <mergeCell ref="E102:E104"/>
    <mergeCell ref="M102:M104"/>
    <mergeCell ref="N102:N104"/>
    <mergeCell ref="O102:O104"/>
    <mergeCell ref="P102:P104"/>
    <mergeCell ref="Q102:Q104"/>
    <mergeCell ref="R102:R104"/>
    <mergeCell ref="S102:S104"/>
    <mergeCell ref="G109:G110"/>
    <mergeCell ref="F109:F110"/>
    <mergeCell ref="E109:E110"/>
    <mergeCell ref="AT105:AT107"/>
    <mergeCell ref="X108:Z108"/>
    <mergeCell ref="B102:B113"/>
    <mergeCell ref="AQ102:AQ104"/>
    <mergeCell ref="AR102:AR104"/>
    <mergeCell ref="AS102:AS104"/>
    <mergeCell ref="D105:D107"/>
    <mergeCell ref="C105:C107"/>
    <mergeCell ref="M105:M107"/>
    <mergeCell ref="O105:O107"/>
    <mergeCell ref="P105:P107"/>
    <mergeCell ref="Q105:Q107"/>
    <mergeCell ref="R105:R107"/>
    <mergeCell ref="AA97:AC97"/>
    <mergeCell ref="AD97:AF97"/>
    <mergeCell ref="AG97:AI97"/>
    <mergeCell ref="AQ96:AQ97"/>
    <mergeCell ref="AR96:AR97"/>
    <mergeCell ref="AS96:AS97"/>
    <mergeCell ref="AN96:AN97"/>
    <mergeCell ref="H96:H97"/>
    <mergeCell ref="I96:I97"/>
    <mergeCell ref="AG112:AI112"/>
    <mergeCell ref="X113:Z113"/>
    <mergeCell ref="B94:B101"/>
    <mergeCell ref="D102:D104"/>
    <mergeCell ref="C102:C104"/>
    <mergeCell ref="AA108:AC108"/>
    <mergeCell ref="AD108:AF108"/>
    <mergeCell ref="AG108:AI108"/>
    <mergeCell ref="AA109:AC109"/>
    <mergeCell ref="AA107:AC107"/>
    <mergeCell ref="AG99:AI99"/>
    <mergeCell ref="X96:Z96"/>
    <mergeCell ref="AU102:AU104"/>
    <mergeCell ref="BA96:BA97"/>
    <mergeCell ref="BB96:BB97"/>
    <mergeCell ref="X103:Z103"/>
    <mergeCell ref="AA103:AC103"/>
    <mergeCell ref="AD103:AF103"/>
    <mergeCell ref="X104:Z104"/>
    <mergeCell ref="AD104:AF104"/>
    <mergeCell ref="BA102:BA104"/>
    <mergeCell ref="N105:N107"/>
    <mergeCell ref="S105:S107"/>
    <mergeCell ref="X105:Z105"/>
    <mergeCell ref="AA105:AC105"/>
    <mergeCell ref="AD105:AF105"/>
    <mergeCell ref="AG105:AI105"/>
    <mergeCell ref="X106:Z106"/>
    <mergeCell ref="AA106:AC106"/>
    <mergeCell ref="AD106:AF106"/>
    <mergeCell ref="AG106:AI106"/>
    <mergeCell ref="AV100:AV101"/>
    <mergeCell ref="AW100:AW101"/>
    <mergeCell ref="AX100:AX101"/>
    <mergeCell ref="AZ100:AZ101"/>
    <mergeCell ref="AL98:AL99"/>
    <mergeCell ref="AM98:AM99"/>
    <mergeCell ref="AN98:AN99"/>
    <mergeCell ref="AO98:AO99"/>
    <mergeCell ref="AQ98:AQ99"/>
    <mergeCell ref="AR98:AR99"/>
    <mergeCell ref="AS98:AS99"/>
    <mergeCell ref="AT98:AT99"/>
    <mergeCell ref="AU98:AU99"/>
    <mergeCell ref="AL96:AL97"/>
    <mergeCell ref="AM96:AM97"/>
    <mergeCell ref="X99:Z99"/>
    <mergeCell ref="AA99:AC99"/>
    <mergeCell ref="AV98:AV99"/>
    <mergeCell ref="AW98:AW99"/>
    <mergeCell ref="AX98:AX99"/>
    <mergeCell ref="AV84:AV85"/>
    <mergeCell ref="AR86:AR87"/>
    <mergeCell ref="AS86:AS87"/>
    <mergeCell ref="AT94:AT95"/>
    <mergeCell ref="AU94:AU95"/>
    <mergeCell ref="AV94:AV95"/>
    <mergeCell ref="AT86:AT87"/>
    <mergeCell ref="AU86:AU87"/>
    <mergeCell ref="AM94:AM95"/>
    <mergeCell ref="AN94:AN95"/>
    <mergeCell ref="X95:Z95"/>
    <mergeCell ref="AA95:AC95"/>
    <mergeCell ref="AD95:AF95"/>
    <mergeCell ref="AG95:AI95"/>
    <mergeCell ref="X93:Z93"/>
    <mergeCell ref="AA93:AC93"/>
    <mergeCell ref="AD93:AF93"/>
    <mergeCell ref="AG93:AI93"/>
    <mergeCell ref="AM91:AM93"/>
    <mergeCell ref="AN91:AN93"/>
    <mergeCell ref="AA91:AC91"/>
    <mergeCell ref="AD91:AF91"/>
    <mergeCell ref="AG91:AI91"/>
    <mergeCell ref="AZ84:AZ85"/>
    <mergeCell ref="AV86:AV87"/>
    <mergeCell ref="AV88:AV90"/>
    <mergeCell ref="AO96:AO97"/>
    <mergeCell ref="AW94:AW95"/>
    <mergeCell ref="AX94:AX95"/>
    <mergeCell ref="AZ94:AZ95"/>
    <mergeCell ref="AW84:AW85"/>
    <mergeCell ref="AX84:AX85"/>
    <mergeCell ref="AT91:AT93"/>
    <mergeCell ref="AU91:AU93"/>
    <mergeCell ref="AV91:AV93"/>
    <mergeCell ref="AW91:AW93"/>
    <mergeCell ref="AX91:AX93"/>
    <mergeCell ref="AZ96:AZ97"/>
    <mergeCell ref="AT96:AT97"/>
    <mergeCell ref="AQ86:AQ87"/>
    <mergeCell ref="AO94:AO95"/>
    <mergeCell ref="AQ94:AQ95"/>
    <mergeCell ref="AR94:AR95"/>
    <mergeCell ref="AS94:AS95"/>
    <mergeCell ref="AQ88:AQ90"/>
    <mergeCell ref="AR88:AR90"/>
    <mergeCell ref="AS88:AS90"/>
    <mergeCell ref="AO91:AO93"/>
    <mergeCell ref="AQ91:AQ93"/>
    <mergeCell ref="AR91:AR93"/>
    <mergeCell ref="AS91:AS93"/>
    <mergeCell ref="AW96:AW97"/>
    <mergeCell ref="AX96:AX97"/>
    <mergeCell ref="BA88:BA90"/>
    <mergeCell ref="BB88:BB90"/>
    <mergeCell ref="AT88:AT90"/>
    <mergeCell ref="AU88:AU90"/>
    <mergeCell ref="B78:B93"/>
    <mergeCell ref="G94:G95"/>
    <mergeCell ref="F94:F95"/>
    <mergeCell ref="E94:E95"/>
    <mergeCell ref="D94:D95"/>
    <mergeCell ref="C94:C95"/>
    <mergeCell ref="M94:M95"/>
    <mergeCell ref="N94:N95"/>
    <mergeCell ref="O94:O95"/>
    <mergeCell ref="P94:P95"/>
    <mergeCell ref="Q94:Q95"/>
    <mergeCell ref="R94:R95"/>
    <mergeCell ref="S94:S95"/>
    <mergeCell ref="X94:Z94"/>
    <mergeCell ref="AA94:AC94"/>
    <mergeCell ref="AD94:AF94"/>
    <mergeCell ref="AG94:AI94"/>
    <mergeCell ref="G88:G90"/>
    <mergeCell ref="F88:F90"/>
    <mergeCell ref="E88:E90"/>
    <mergeCell ref="D88:D90"/>
    <mergeCell ref="C88:C90"/>
    <mergeCell ref="M88:M90"/>
    <mergeCell ref="N88:N90"/>
    <mergeCell ref="AR84:AR85"/>
    <mergeCell ref="AS84:AS85"/>
    <mergeCell ref="AT84:AT85"/>
    <mergeCell ref="AU84:AU85"/>
    <mergeCell ref="AT70:AT71"/>
    <mergeCell ref="AU70:AU71"/>
    <mergeCell ref="AV70:AV71"/>
    <mergeCell ref="P70:P71"/>
    <mergeCell ref="Q70:Q71"/>
    <mergeCell ref="R70:R71"/>
    <mergeCell ref="S70:S71"/>
    <mergeCell ref="AW86:AW87"/>
    <mergeCell ref="AX86:AX87"/>
    <mergeCell ref="AZ86:AZ87"/>
    <mergeCell ref="BA86:BA87"/>
    <mergeCell ref="BB86:BB87"/>
    <mergeCell ref="X87:Z87"/>
    <mergeCell ref="AA87:AC87"/>
    <mergeCell ref="AD87:AF87"/>
    <mergeCell ref="AG87:AI87"/>
    <mergeCell ref="AW88:AW90"/>
    <mergeCell ref="AX88:AX90"/>
    <mergeCell ref="AZ88:AZ90"/>
    <mergeCell ref="X88:Z88"/>
    <mergeCell ref="AA88:AC88"/>
    <mergeCell ref="AD88:AF88"/>
    <mergeCell ref="AG88:AI88"/>
    <mergeCell ref="X89:Z89"/>
    <mergeCell ref="AA89:AC89"/>
    <mergeCell ref="AD89:AF89"/>
    <mergeCell ref="AG89:AI89"/>
    <mergeCell ref="X90:Z90"/>
    <mergeCell ref="AA90:AC90"/>
    <mergeCell ref="AD90:AF90"/>
    <mergeCell ref="AG90:AI90"/>
    <mergeCell ref="AL88:AL90"/>
    <mergeCell ref="AA70:AC70"/>
    <mergeCell ref="AD70:AF70"/>
    <mergeCell ref="AG70:AI70"/>
    <mergeCell ref="AL70:AL71"/>
    <mergeCell ref="J70:J71"/>
    <mergeCell ref="G70:G71"/>
    <mergeCell ref="F70:F71"/>
    <mergeCell ref="E70:E71"/>
    <mergeCell ref="D70:D71"/>
    <mergeCell ref="C70:C71"/>
    <mergeCell ref="M70:M71"/>
    <mergeCell ref="N70:N71"/>
    <mergeCell ref="O70:O71"/>
    <mergeCell ref="G72:G73"/>
    <mergeCell ref="F72:F73"/>
    <mergeCell ref="AN68:AN69"/>
    <mergeCell ref="AO68:AO69"/>
    <mergeCell ref="X69:Z69"/>
    <mergeCell ref="AA69:AC69"/>
    <mergeCell ref="AD69:AF69"/>
    <mergeCell ref="AG69:AI69"/>
    <mergeCell ref="X70:Z70"/>
    <mergeCell ref="E72:E73"/>
    <mergeCell ref="D72:D73"/>
    <mergeCell ref="C72:C73"/>
    <mergeCell ref="M72:M73"/>
    <mergeCell ref="N72:N73"/>
    <mergeCell ref="O72:O73"/>
    <mergeCell ref="C68:C69"/>
    <mergeCell ref="D68:D69"/>
    <mergeCell ref="E68:E69"/>
    <mergeCell ref="F68:F69"/>
    <mergeCell ref="AQ74:AQ75"/>
    <mergeCell ref="AG80:AI80"/>
    <mergeCell ref="AG85:AI85"/>
    <mergeCell ref="C84:C85"/>
    <mergeCell ref="D84:D85"/>
    <mergeCell ref="E84:E85"/>
    <mergeCell ref="F84:F85"/>
    <mergeCell ref="G84:G85"/>
    <mergeCell ref="D86:D87"/>
    <mergeCell ref="C86:C87"/>
    <mergeCell ref="M86:M87"/>
    <mergeCell ref="N86:N87"/>
    <mergeCell ref="O86:O87"/>
    <mergeCell ref="P86:P87"/>
    <mergeCell ref="Q86:Q87"/>
    <mergeCell ref="R86:R87"/>
    <mergeCell ref="S86:S87"/>
    <mergeCell ref="X86:Z86"/>
    <mergeCell ref="AA86:AC86"/>
    <mergeCell ref="AD86:AF86"/>
    <mergeCell ref="AG86:AI86"/>
    <mergeCell ref="AL86:AL87"/>
    <mergeCell ref="AM86:AM87"/>
    <mergeCell ref="AN86:AN87"/>
    <mergeCell ref="AM74:AM75"/>
    <mergeCell ref="AN74:AN75"/>
    <mergeCell ref="H74:H75"/>
    <mergeCell ref="I74:I75"/>
    <mergeCell ref="H76:H77"/>
    <mergeCell ref="I76:I77"/>
    <mergeCell ref="H78:H82"/>
    <mergeCell ref="I78:I82"/>
    <mergeCell ref="AA68:AC68"/>
    <mergeCell ref="AD68:AF68"/>
    <mergeCell ref="AG68:AI68"/>
    <mergeCell ref="AL68:AL69"/>
    <mergeCell ref="P66:P67"/>
    <mergeCell ref="Q66:Q67"/>
    <mergeCell ref="R66:R67"/>
    <mergeCell ref="S66:S67"/>
    <mergeCell ref="X66:Z66"/>
    <mergeCell ref="AA66:AC66"/>
    <mergeCell ref="AD66:AF66"/>
    <mergeCell ref="AG66:AI66"/>
    <mergeCell ref="F66:F67"/>
    <mergeCell ref="E66:E67"/>
    <mergeCell ref="D66:D67"/>
    <mergeCell ref="C66:C67"/>
    <mergeCell ref="M66:M67"/>
    <mergeCell ref="N66:N67"/>
    <mergeCell ref="O66:O67"/>
    <mergeCell ref="G68:G69"/>
    <mergeCell ref="G66:G67"/>
    <mergeCell ref="H66:H67"/>
    <mergeCell ref="I66:I67"/>
    <mergeCell ref="H68:H69"/>
    <mergeCell ref="I68:I69"/>
    <mergeCell ref="BB68:BB69"/>
    <mergeCell ref="AT66:AT67"/>
    <mergeCell ref="AU66:AU67"/>
    <mergeCell ref="AQ66:AQ67"/>
    <mergeCell ref="AR66:AR67"/>
    <mergeCell ref="AS66:AS67"/>
    <mergeCell ref="AR68:AR69"/>
    <mergeCell ref="AS68:AS69"/>
    <mergeCell ref="AT68:AT69"/>
    <mergeCell ref="AU68:AU69"/>
    <mergeCell ref="AV68:AV69"/>
    <mergeCell ref="BA68:BA69"/>
    <mergeCell ref="AV66:AV67"/>
    <mergeCell ref="AW66:AW67"/>
    <mergeCell ref="AX66:AX67"/>
    <mergeCell ref="AZ66:AZ67"/>
    <mergeCell ref="BA66:BA67"/>
    <mergeCell ref="BB66:BB67"/>
    <mergeCell ref="AM68:AM69"/>
    <mergeCell ref="AW68:AW69"/>
    <mergeCell ref="AX68:AX69"/>
    <mergeCell ref="AZ68:AZ69"/>
    <mergeCell ref="AQ68:AQ69"/>
    <mergeCell ref="M68:M69"/>
    <mergeCell ref="N68:N69"/>
    <mergeCell ref="O68:O69"/>
    <mergeCell ref="P68:P69"/>
    <mergeCell ref="Q68:Q69"/>
    <mergeCell ref="R68:R69"/>
    <mergeCell ref="S68:S69"/>
    <mergeCell ref="X68:Z68"/>
    <mergeCell ref="F61:F62"/>
    <mergeCell ref="E61:E62"/>
    <mergeCell ref="D61:D62"/>
    <mergeCell ref="C61:C62"/>
    <mergeCell ref="X63:Z63"/>
    <mergeCell ref="AA63:AC63"/>
    <mergeCell ref="AD63:AF63"/>
    <mergeCell ref="AG63:AI63"/>
    <mergeCell ref="AW61:AW62"/>
    <mergeCell ref="AX61:AX62"/>
    <mergeCell ref="AZ61:AZ62"/>
    <mergeCell ref="G64:G65"/>
    <mergeCell ref="F64:F65"/>
    <mergeCell ref="E64:E65"/>
    <mergeCell ref="D64:D65"/>
    <mergeCell ref="M64:M65"/>
    <mergeCell ref="N64:N65"/>
    <mergeCell ref="O64:O65"/>
    <mergeCell ref="P64:P65"/>
    <mergeCell ref="Q64:Q65"/>
    <mergeCell ref="R64:R65"/>
    <mergeCell ref="S64:S65"/>
    <mergeCell ref="X64:Z64"/>
    <mergeCell ref="AA64:AC64"/>
    <mergeCell ref="AD64:AF64"/>
    <mergeCell ref="AG64:AI64"/>
    <mergeCell ref="AL64:AL65"/>
    <mergeCell ref="AG65:AI65"/>
    <mergeCell ref="C64:C65"/>
    <mergeCell ref="N52:N56"/>
    <mergeCell ref="AT61:AT62"/>
    <mergeCell ref="AU61:AU62"/>
    <mergeCell ref="AV61:AV62"/>
    <mergeCell ref="X67:Z67"/>
    <mergeCell ref="AA67:AC67"/>
    <mergeCell ref="AD67:AF67"/>
    <mergeCell ref="AG67:AI67"/>
    <mergeCell ref="AL66:AL67"/>
    <mergeCell ref="AM66:AM67"/>
    <mergeCell ref="AN66:AN67"/>
    <mergeCell ref="AO66:AO67"/>
    <mergeCell ref="X61:Z61"/>
    <mergeCell ref="AA61:AC61"/>
    <mergeCell ref="AD61:AF61"/>
    <mergeCell ref="AG61:AI61"/>
    <mergeCell ref="AL61:AL62"/>
    <mergeCell ref="AM61:AM62"/>
    <mergeCell ref="AN61:AN62"/>
    <mergeCell ref="AO61:AO62"/>
    <mergeCell ref="X62:Z62"/>
    <mergeCell ref="AA62:AC62"/>
    <mergeCell ref="AD62:AF62"/>
    <mergeCell ref="AG62:AI62"/>
    <mergeCell ref="AO64:AO65"/>
    <mergeCell ref="X65:Z65"/>
    <mergeCell ref="AA65:AC65"/>
    <mergeCell ref="AQ64:AQ65"/>
    <mergeCell ref="AM64:AM65"/>
    <mergeCell ref="AN64:AN65"/>
    <mergeCell ref="AD65:AF65"/>
    <mergeCell ref="AU57:AU58"/>
    <mergeCell ref="B49:B60"/>
    <mergeCell ref="M61:M62"/>
    <mergeCell ref="N61:N62"/>
    <mergeCell ref="O61:O62"/>
    <mergeCell ref="P61:P62"/>
    <mergeCell ref="Q61:Q62"/>
    <mergeCell ref="R61:R62"/>
    <mergeCell ref="S61:S62"/>
    <mergeCell ref="AQ52:AQ56"/>
    <mergeCell ref="AR52:AR56"/>
    <mergeCell ref="AS52:AS56"/>
    <mergeCell ref="AN57:AN58"/>
    <mergeCell ref="AO57:AO58"/>
    <mergeCell ref="AQ57:AQ58"/>
    <mergeCell ref="AR57:AR58"/>
    <mergeCell ref="AS57:AS58"/>
    <mergeCell ref="AQ61:AQ62"/>
    <mergeCell ref="AR61:AR62"/>
    <mergeCell ref="AS61:AS62"/>
    <mergeCell ref="X59:Z59"/>
    <mergeCell ref="AA59:AC59"/>
    <mergeCell ref="AD59:AF59"/>
    <mergeCell ref="M52:M56"/>
    <mergeCell ref="D59:D60"/>
    <mergeCell ref="AZ52:AZ56"/>
    <mergeCell ref="BA52:BA56"/>
    <mergeCell ref="AX59:AX60"/>
    <mergeCell ref="AZ59:AZ60"/>
    <mergeCell ref="BA59:BA60"/>
    <mergeCell ref="BB59:BB60"/>
    <mergeCell ref="AL57:AL58"/>
    <mergeCell ref="AM57:AM58"/>
    <mergeCell ref="BB52:BB56"/>
    <mergeCell ref="G59:G60"/>
    <mergeCell ref="F59:F60"/>
    <mergeCell ref="E59:E60"/>
    <mergeCell ref="AT52:AT56"/>
    <mergeCell ref="AU52:AU56"/>
    <mergeCell ref="AV52:AV56"/>
    <mergeCell ref="AW52:AW56"/>
    <mergeCell ref="AW57:AW58"/>
    <mergeCell ref="AX57:AX58"/>
    <mergeCell ref="R59:R60"/>
    <mergeCell ref="S59:S60"/>
    <mergeCell ref="X56:Z56"/>
    <mergeCell ref="AA56:AC56"/>
    <mergeCell ref="AA60:AC60"/>
    <mergeCell ref="AD60:AF60"/>
    <mergeCell ref="AG60:AI60"/>
    <mergeCell ref="AQ59:AQ60"/>
    <mergeCell ref="AR59:AR60"/>
    <mergeCell ref="AT59:AT60"/>
    <mergeCell ref="AU59:AU60"/>
    <mergeCell ref="AV59:AV60"/>
    <mergeCell ref="AT57:AT58"/>
    <mergeCell ref="M59:M60"/>
    <mergeCell ref="N59:N60"/>
    <mergeCell ref="O59:O60"/>
    <mergeCell ref="P59:P60"/>
    <mergeCell ref="Q59:Q60"/>
    <mergeCell ref="N57:N58"/>
    <mergeCell ref="O57:O58"/>
    <mergeCell ref="P57:P58"/>
    <mergeCell ref="X58:Z58"/>
    <mergeCell ref="AA58:AC58"/>
    <mergeCell ref="AD58:AF58"/>
    <mergeCell ref="AG58:AI58"/>
    <mergeCell ref="X57:Z57"/>
    <mergeCell ref="AA57:AC57"/>
    <mergeCell ref="AD57:AF57"/>
    <mergeCell ref="AG57:AI57"/>
    <mergeCell ref="X60:Z60"/>
    <mergeCell ref="AG59:AI59"/>
    <mergeCell ref="AL59:AL60"/>
    <mergeCell ref="AM59:AM60"/>
    <mergeCell ref="AN59:AN60"/>
    <mergeCell ref="AO59:AO60"/>
    <mergeCell ref="S57:S58"/>
    <mergeCell ref="AX52:AX56"/>
    <mergeCell ref="AN53:AN54"/>
    <mergeCell ref="AO53:AO54"/>
    <mergeCell ref="AL53:AL54"/>
    <mergeCell ref="AM53:AM54"/>
    <mergeCell ref="AL55:AL56"/>
    <mergeCell ref="AM55:AM56"/>
    <mergeCell ref="AN55:AN56"/>
    <mergeCell ref="AO55:AO56"/>
    <mergeCell ref="AU41:AU42"/>
    <mergeCell ref="AV41:AV42"/>
    <mergeCell ref="AW41:AW42"/>
    <mergeCell ref="AX41:AX42"/>
    <mergeCell ref="AL47:AL48"/>
    <mergeCell ref="AM47:AM48"/>
    <mergeCell ref="AN47:AN48"/>
    <mergeCell ref="AO47:AO48"/>
    <mergeCell ref="AQ47:AQ48"/>
    <mergeCell ref="AR47:AR48"/>
    <mergeCell ref="AS47:AS48"/>
    <mergeCell ref="AT47:AT48"/>
    <mergeCell ref="AU47:AU48"/>
    <mergeCell ref="AV47:AV48"/>
    <mergeCell ref="AX47:AX48"/>
    <mergeCell ref="AX43:AX44"/>
    <mergeCell ref="O52:O56"/>
    <mergeCell ref="P52:P56"/>
    <mergeCell ref="Q52:Q56"/>
    <mergeCell ref="X49:Z49"/>
    <mergeCell ref="AA49:AC49"/>
    <mergeCell ref="AD49:AF49"/>
    <mergeCell ref="AG49:AI49"/>
    <mergeCell ref="X50:Z50"/>
    <mergeCell ref="AA50:AC50"/>
    <mergeCell ref="AD50:AF50"/>
    <mergeCell ref="AG50:AI50"/>
    <mergeCell ref="X51:Z51"/>
    <mergeCell ref="AA51:AC51"/>
    <mergeCell ref="AD51:AF51"/>
    <mergeCell ref="AG51:AI51"/>
    <mergeCell ref="X52:Z52"/>
    <mergeCell ref="AA52:AC52"/>
    <mergeCell ref="AD52:AF52"/>
    <mergeCell ref="AG52:AI52"/>
    <mergeCell ref="X53:Z53"/>
    <mergeCell ref="R52:R56"/>
    <mergeCell ref="S52:S56"/>
    <mergeCell ref="BB28:BB29"/>
    <mergeCell ref="AU28:AU29"/>
    <mergeCell ref="AT26:AT27"/>
    <mergeCell ref="AU26:AU27"/>
    <mergeCell ref="AV26:AV27"/>
    <mergeCell ref="AW26:AW27"/>
    <mergeCell ref="AX26:AX27"/>
    <mergeCell ref="W47:W48"/>
    <mergeCell ref="X47:Z48"/>
    <mergeCell ref="AA47:AC48"/>
    <mergeCell ref="AD47:AF48"/>
    <mergeCell ref="AG47:AI48"/>
    <mergeCell ref="AJ47:AJ48"/>
    <mergeCell ref="AK47:AK48"/>
    <mergeCell ref="AK43:AK44"/>
    <mergeCell ref="AZ28:AZ29"/>
    <mergeCell ref="AL41:AL42"/>
    <mergeCell ref="AM41:AM42"/>
    <mergeCell ref="AN41:AN42"/>
    <mergeCell ref="AO41:AO42"/>
    <mergeCell ref="AT28:AT29"/>
    <mergeCell ref="AR45:AR46"/>
    <mergeCell ref="AS45:AS46"/>
    <mergeCell ref="AT45:AT46"/>
    <mergeCell ref="AU45:AU46"/>
    <mergeCell ref="AW28:AW29"/>
    <mergeCell ref="AX28:AX29"/>
    <mergeCell ref="BB47:BB48"/>
    <mergeCell ref="BA41:BA42"/>
    <mergeCell ref="AV43:AV44"/>
    <mergeCell ref="AW43:AW44"/>
    <mergeCell ref="Q45:Q46"/>
    <mergeCell ref="R45:R46"/>
    <mergeCell ref="S45:S46"/>
    <mergeCell ref="X45:Z46"/>
    <mergeCell ref="AA45:AC46"/>
    <mergeCell ref="AD45:AF46"/>
    <mergeCell ref="AG45:AI46"/>
    <mergeCell ref="AJ45:AJ46"/>
    <mergeCell ref="X41:Z41"/>
    <mergeCell ref="AA41:AC41"/>
    <mergeCell ref="AM45:AM46"/>
    <mergeCell ref="AN45:AN46"/>
    <mergeCell ref="AO45:AO46"/>
    <mergeCell ref="AQ45:AQ46"/>
    <mergeCell ref="AK45:AK46"/>
    <mergeCell ref="AZ23:AZ25"/>
    <mergeCell ref="AZ26:AZ27"/>
    <mergeCell ref="AD23:AF23"/>
    <mergeCell ref="AG30:AI30"/>
    <mergeCell ref="AW23:AW25"/>
    <mergeCell ref="AX23:AX25"/>
    <mergeCell ref="AN23:AN25"/>
    <mergeCell ref="AO23:AO25"/>
    <mergeCell ref="AQ23:AQ25"/>
    <mergeCell ref="AV23:AV25"/>
    <mergeCell ref="R26:R27"/>
    <mergeCell ref="S26:S27"/>
    <mergeCell ref="AG29:AI29"/>
    <mergeCell ref="AS26:AS27"/>
    <mergeCell ref="AG24:AI24"/>
    <mergeCell ref="AG25:AI25"/>
    <mergeCell ref="AR23:AR25"/>
    <mergeCell ref="BB20:BB22"/>
    <mergeCell ref="AR20:AR22"/>
    <mergeCell ref="AS20:AS22"/>
    <mergeCell ref="AT20:AT22"/>
    <mergeCell ref="AU20:AU22"/>
    <mergeCell ref="AV20:AV22"/>
    <mergeCell ref="AW20:AW22"/>
    <mergeCell ref="AX20:AX22"/>
    <mergeCell ref="BA20:BA22"/>
    <mergeCell ref="X22:Z22"/>
    <mergeCell ref="AA22:AC22"/>
    <mergeCell ref="AD22:AF22"/>
    <mergeCell ref="AG22:AI22"/>
    <mergeCell ref="AL21:AL22"/>
    <mergeCell ref="AM21:AM22"/>
    <mergeCell ref="AN21:AN22"/>
    <mergeCell ref="AO21:AO22"/>
    <mergeCell ref="AQ20:AQ22"/>
    <mergeCell ref="AZ20:AZ22"/>
    <mergeCell ref="AG20:AI20"/>
    <mergeCell ref="X21:Z21"/>
    <mergeCell ref="AA21:AC21"/>
    <mergeCell ref="AD21:AF21"/>
    <mergeCell ref="AG21:AI21"/>
    <mergeCell ref="BA18:BA19"/>
    <mergeCell ref="AT11:AT12"/>
    <mergeCell ref="AU11:AU12"/>
    <mergeCell ref="AV11:AV12"/>
    <mergeCell ref="AW11:AW12"/>
    <mergeCell ref="AL11:AL12"/>
    <mergeCell ref="AN11:AN12"/>
    <mergeCell ref="AG12:AI12"/>
    <mergeCell ref="AX11:AX12"/>
    <mergeCell ref="AT13:AT15"/>
    <mergeCell ref="AU13:AU15"/>
    <mergeCell ref="BB16:BB17"/>
    <mergeCell ref="BA11:BA12"/>
    <mergeCell ref="BB11:BB12"/>
    <mergeCell ref="BA13:BA15"/>
    <mergeCell ref="BB13:BB15"/>
    <mergeCell ref="J18:J19"/>
    <mergeCell ref="S18:S19"/>
    <mergeCell ref="R18:R19"/>
    <mergeCell ref="Q18:Q19"/>
    <mergeCell ref="P18:P19"/>
    <mergeCell ref="O18:O19"/>
    <mergeCell ref="AZ18:AZ19"/>
    <mergeCell ref="BB18:BB19"/>
    <mergeCell ref="AX18:AX19"/>
    <mergeCell ref="J16:J17"/>
    <mergeCell ref="AW18:AW19"/>
    <mergeCell ref="AV18:AV19"/>
    <mergeCell ref="AU18:AU19"/>
    <mergeCell ref="X19:Z19"/>
    <mergeCell ref="AA19:AC19"/>
    <mergeCell ref="AD19:AF19"/>
    <mergeCell ref="AT18:AT19"/>
    <mergeCell ref="AS18:AS19"/>
    <mergeCell ref="AR18:AR19"/>
    <mergeCell ref="AQ18:AQ19"/>
    <mergeCell ref="AO18:AO19"/>
    <mergeCell ref="AN18:AN19"/>
    <mergeCell ref="AM18:AM19"/>
    <mergeCell ref="AL18:AL19"/>
    <mergeCell ref="AO16:AO17"/>
    <mergeCell ref="AQ16:AQ17"/>
    <mergeCell ref="AR16:AR17"/>
    <mergeCell ref="AS16:AS17"/>
    <mergeCell ref="AT16:AT17"/>
    <mergeCell ref="AG19:AI19"/>
    <mergeCell ref="BA8:BA9"/>
    <mergeCell ref="BB8:BB9"/>
    <mergeCell ref="B5:C5"/>
    <mergeCell ref="M16:M17"/>
    <mergeCell ref="N16:N17"/>
    <mergeCell ref="O16:O17"/>
    <mergeCell ref="P16:P17"/>
    <mergeCell ref="Q16:Q17"/>
    <mergeCell ref="R16:R17"/>
    <mergeCell ref="S16:S17"/>
    <mergeCell ref="X16:Z16"/>
    <mergeCell ref="AA16:AC16"/>
    <mergeCell ref="AU16:AU17"/>
    <mergeCell ref="AV16:AV17"/>
    <mergeCell ref="AW16:AW17"/>
    <mergeCell ref="AX16:AX17"/>
    <mergeCell ref="AD16:AF16"/>
    <mergeCell ref="AG16:AI16"/>
    <mergeCell ref="AM16:AM17"/>
    <mergeCell ref="AN16:AN17"/>
    <mergeCell ref="BA16:BA17"/>
    <mergeCell ref="U6:AO6"/>
    <mergeCell ref="X10:Z10"/>
    <mergeCell ref="X7:Z7"/>
    <mergeCell ref="H13:H15"/>
    <mergeCell ref="I13:I15"/>
    <mergeCell ref="I16:I17"/>
    <mergeCell ref="AZ13:AZ15"/>
    <mergeCell ref="V7:V9"/>
    <mergeCell ref="W7:W9"/>
    <mergeCell ref="AL7:AM8"/>
    <mergeCell ref="AN7:AO8"/>
    <mergeCell ref="AA10:AC10"/>
    <mergeCell ref="I11:I12"/>
    <mergeCell ref="AA12:AC12"/>
    <mergeCell ref="AD10:AF10"/>
    <mergeCell ref="AG10:AI10"/>
    <mergeCell ref="AS8:AS9"/>
    <mergeCell ref="AT8:AT9"/>
    <mergeCell ref="AD7:AF7"/>
    <mergeCell ref="AG7:AI7"/>
    <mergeCell ref="N8:N9"/>
    <mergeCell ref="D7:I7"/>
    <mergeCell ref="H8:H9"/>
    <mergeCell ref="I8:I9"/>
    <mergeCell ref="H16:H17"/>
    <mergeCell ref="B2:C4"/>
    <mergeCell ref="D2:AZ4"/>
    <mergeCell ref="B6:K6"/>
    <mergeCell ref="M6:S6"/>
    <mergeCell ref="AQ6:AW6"/>
    <mergeCell ref="AZ6:BB7"/>
    <mergeCell ref="O8:O9"/>
    <mergeCell ref="P8:P9"/>
    <mergeCell ref="Q8:Q9"/>
    <mergeCell ref="R8:R9"/>
    <mergeCell ref="S8:S9"/>
    <mergeCell ref="U7:U9"/>
    <mergeCell ref="B7:B9"/>
    <mergeCell ref="C7:C9"/>
    <mergeCell ref="D8:D9"/>
    <mergeCell ref="E8:E9"/>
    <mergeCell ref="F8:F9"/>
    <mergeCell ref="G8:G9"/>
    <mergeCell ref="M7:N7"/>
    <mergeCell ref="O7:Q7"/>
    <mergeCell ref="R7:S7"/>
    <mergeCell ref="J7:J9"/>
    <mergeCell ref="K7:K9"/>
    <mergeCell ref="M8:M9"/>
    <mergeCell ref="AA7:AC7"/>
    <mergeCell ref="AV8:AV9"/>
    <mergeCell ref="AZ8:AZ9"/>
    <mergeCell ref="AQ7:AR7"/>
    <mergeCell ref="AS7:AU7"/>
    <mergeCell ref="AV7:AW7"/>
    <mergeCell ref="AQ8:AQ9"/>
    <mergeCell ref="AR8:AR9"/>
    <mergeCell ref="AJ7:AK8"/>
    <mergeCell ref="AU8:AU9"/>
    <mergeCell ref="AW8:AW9"/>
    <mergeCell ref="AX6:AX9"/>
    <mergeCell ref="E11:E12"/>
    <mergeCell ref="D11:D12"/>
    <mergeCell ref="C11:C12"/>
    <mergeCell ref="M11:M12"/>
    <mergeCell ref="M13:M15"/>
    <mergeCell ref="AV13:AV15"/>
    <mergeCell ref="AW13:AW15"/>
    <mergeCell ref="AX13:AX15"/>
    <mergeCell ref="AQ11:AQ12"/>
    <mergeCell ref="AQ13:AQ15"/>
    <mergeCell ref="AR11:AR12"/>
    <mergeCell ref="AR13:AR15"/>
    <mergeCell ref="AS11:AS12"/>
    <mergeCell ref="AS13:AS15"/>
    <mergeCell ref="AG13:AI13"/>
    <mergeCell ref="AG14:AI14"/>
    <mergeCell ref="AG11:AI11"/>
    <mergeCell ref="AO11:AO12"/>
    <mergeCell ref="AO13:AO15"/>
    <mergeCell ref="AM11:AM12"/>
    <mergeCell ref="AL13:AL15"/>
    <mergeCell ref="AN13:AN15"/>
    <mergeCell ref="E13:E15"/>
    <mergeCell ref="D13:D15"/>
    <mergeCell ref="Q13:Q15"/>
    <mergeCell ref="R13:R15"/>
    <mergeCell ref="S13:S15"/>
    <mergeCell ref="AZ16:AZ17"/>
    <mergeCell ref="AL23:AL25"/>
    <mergeCell ref="AM23:AM25"/>
    <mergeCell ref="AU23:AU25"/>
    <mergeCell ref="C16:C17"/>
    <mergeCell ref="D16:D17"/>
    <mergeCell ref="E16:E17"/>
    <mergeCell ref="F16:F17"/>
    <mergeCell ref="G16:G17"/>
    <mergeCell ref="AZ11:AZ12"/>
    <mergeCell ref="AM13:AM15"/>
    <mergeCell ref="AG15:AI15"/>
    <mergeCell ref="X13:Z13"/>
    <mergeCell ref="AA13:AC13"/>
    <mergeCell ref="AD13:AF13"/>
    <mergeCell ref="X14:Z14"/>
    <mergeCell ref="AA14:AC14"/>
    <mergeCell ref="AD15:AF15"/>
    <mergeCell ref="X11:Z11"/>
    <mergeCell ref="AA11:AC11"/>
    <mergeCell ref="AD11:AF11"/>
    <mergeCell ref="C13:C15"/>
    <mergeCell ref="O11:O12"/>
    <mergeCell ref="P11:P12"/>
    <mergeCell ref="Q11:Q12"/>
    <mergeCell ref="R11:R12"/>
    <mergeCell ref="H11:H12"/>
    <mergeCell ref="X17:Z17"/>
    <mergeCell ref="AA17:AC17"/>
    <mergeCell ref="AD17:AF17"/>
    <mergeCell ref="AG17:AI17"/>
    <mergeCell ref="AL16:AL17"/>
    <mergeCell ref="BA23:BA25"/>
    <mergeCell ref="BB23:BB25"/>
    <mergeCell ref="G26:G27"/>
    <mergeCell ref="F26:F27"/>
    <mergeCell ref="E26:E27"/>
    <mergeCell ref="X26:Z26"/>
    <mergeCell ref="AA26:AC26"/>
    <mergeCell ref="AD26:AF26"/>
    <mergeCell ref="AG26:AI26"/>
    <mergeCell ref="X27:Z27"/>
    <mergeCell ref="AA27:AC27"/>
    <mergeCell ref="AD27:AF27"/>
    <mergeCell ref="AG27:AI27"/>
    <mergeCell ref="AL26:AL27"/>
    <mergeCell ref="AM26:AM27"/>
    <mergeCell ref="AN26:AN27"/>
    <mergeCell ref="AO26:AO27"/>
    <mergeCell ref="AQ26:AQ27"/>
    <mergeCell ref="AR26:AR27"/>
    <mergeCell ref="BA26:BA27"/>
    <mergeCell ref="BB26:BB27"/>
    <mergeCell ref="H23:H25"/>
    <mergeCell ref="I23:I25"/>
    <mergeCell ref="H26:H27"/>
    <mergeCell ref="I26:I27"/>
    <mergeCell ref="Q23:Q25"/>
    <mergeCell ref="R23:R25"/>
    <mergeCell ref="S23:S25"/>
    <mergeCell ref="X23:Z23"/>
    <mergeCell ref="AA23:AC23"/>
    <mergeCell ref="Q26:Q27"/>
    <mergeCell ref="AT23:AT25"/>
    <mergeCell ref="C28:C29"/>
    <mergeCell ref="M28:M29"/>
    <mergeCell ref="N28:N29"/>
    <mergeCell ref="O28:O29"/>
    <mergeCell ref="P28:P29"/>
    <mergeCell ref="N13:N15"/>
    <mergeCell ref="O13:O15"/>
    <mergeCell ref="AD14:AF14"/>
    <mergeCell ref="P13:P15"/>
    <mergeCell ref="G18:G19"/>
    <mergeCell ref="F18:F19"/>
    <mergeCell ref="E18:E19"/>
    <mergeCell ref="D18:D19"/>
    <mergeCell ref="C18:C19"/>
    <mergeCell ref="C20:C22"/>
    <mergeCell ref="X20:Z20"/>
    <mergeCell ref="AA20:AC20"/>
    <mergeCell ref="AD20:AF20"/>
    <mergeCell ref="H28:H29"/>
    <mergeCell ref="I28:I29"/>
    <mergeCell ref="AD29:AF29"/>
    <mergeCell ref="X25:Z25"/>
    <mergeCell ref="AA25:AC25"/>
    <mergeCell ref="AD25:AF25"/>
    <mergeCell ref="X15:Z15"/>
    <mergeCell ref="AA15:AC15"/>
    <mergeCell ref="H20:H22"/>
    <mergeCell ref="I20:I22"/>
    <mergeCell ref="F20:F22"/>
    <mergeCell ref="E20:E22"/>
    <mergeCell ref="D20:D22"/>
    <mergeCell ref="M20:M22"/>
    <mergeCell ref="AS23:AS25"/>
    <mergeCell ref="R43:R44"/>
    <mergeCell ref="S43:S44"/>
    <mergeCell ref="X43:Z44"/>
    <mergeCell ref="AA43:AC44"/>
    <mergeCell ref="AD43:AF44"/>
    <mergeCell ref="AG43:AI44"/>
    <mergeCell ref="AJ43:AJ44"/>
    <mergeCell ref="AD31:AF31"/>
    <mergeCell ref="AD32:AF32"/>
    <mergeCell ref="X30:Z30"/>
    <mergeCell ref="X31:Z31"/>
    <mergeCell ref="X32:Z32"/>
    <mergeCell ref="X33:Z33"/>
    <mergeCell ref="X34:Z34"/>
    <mergeCell ref="AA30:AC30"/>
    <mergeCell ref="AA31:AC31"/>
    <mergeCell ref="AA32:AC32"/>
    <mergeCell ref="AA33:AC33"/>
    <mergeCell ref="AA34:AC34"/>
    <mergeCell ref="AQ28:AQ29"/>
    <mergeCell ref="AZ43:AZ44"/>
    <mergeCell ref="BA43:BA44"/>
    <mergeCell ref="AR41:AR42"/>
    <mergeCell ref="AS41:AS42"/>
    <mergeCell ref="AT41:AT42"/>
    <mergeCell ref="Q28:Q29"/>
    <mergeCell ref="R28:R29"/>
    <mergeCell ref="S28:S29"/>
    <mergeCell ref="X28:Z28"/>
    <mergeCell ref="AA28:AC28"/>
    <mergeCell ref="AD28:AF28"/>
    <mergeCell ref="AG28:AI28"/>
    <mergeCell ref="X29:Z29"/>
    <mergeCell ref="AA29:AC29"/>
    <mergeCell ref="AR28:AR29"/>
    <mergeCell ref="AS28:AS29"/>
    <mergeCell ref="AG31:AI31"/>
    <mergeCell ref="AG32:AI32"/>
    <mergeCell ref="AG33:AI33"/>
    <mergeCell ref="AG34:AI34"/>
    <mergeCell ref="AG35:AI35"/>
    <mergeCell ref="AG39:AI39"/>
    <mergeCell ref="AG40:AI40"/>
    <mergeCell ref="X35:Z35"/>
    <mergeCell ref="X39:Z39"/>
    <mergeCell ref="X40:Z40"/>
    <mergeCell ref="AA35:AC35"/>
    <mergeCell ref="AD30:AF30"/>
    <mergeCell ref="AV28:AV29"/>
    <mergeCell ref="BA28:BA29"/>
    <mergeCell ref="BB43:BB44"/>
    <mergeCell ref="C43:C44"/>
    <mergeCell ref="AL43:AL44"/>
    <mergeCell ref="AM43:AM44"/>
    <mergeCell ref="AN43:AN44"/>
    <mergeCell ref="AO43:AO44"/>
    <mergeCell ref="AQ43:AQ44"/>
    <mergeCell ref="AR43:AR44"/>
    <mergeCell ref="AS43:AS44"/>
    <mergeCell ref="AT43:AT44"/>
    <mergeCell ref="AU43:AU44"/>
    <mergeCell ref="D43:D44"/>
    <mergeCell ref="E43:E44"/>
    <mergeCell ref="F43:F44"/>
    <mergeCell ref="G43:G44"/>
    <mergeCell ref="M41:M42"/>
    <mergeCell ref="N41:N42"/>
    <mergeCell ref="O41:O42"/>
    <mergeCell ref="P41:P42"/>
    <mergeCell ref="Q41:Q42"/>
    <mergeCell ref="R41:R42"/>
    <mergeCell ref="S41:S42"/>
    <mergeCell ref="H43:H44"/>
    <mergeCell ref="I43:I44"/>
    <mergeCell ref="AQ41:AQ42"/>
    <mergeCell ref="BB41:BB42"/>
    <mergeCell ref="C41:C42"/>
    <mergeCell ref="M43:M44"/>
    <mergeCell ref="N43:N44"/>
    <mergeCell ref="O43:O44"/>
    <mergeCell ref="P43:P44"/>
    <mergeCell ref="Q43:Q44"/>
    <mergeCell ref="B41:B48"/>
    <mergeCell ref="G49:G51"/>
    <mergeCell ref="F49:F51"/>
    <mergeCell ref="E49:E51"/>
    <mergeCell ref="D49:D51"/>
    <mergeCell ref="M49:M51"/>
    <mergeCell ref="N49:N51"/>
    <mergeCell ref="O49:O51"/>
    <mergeCell ref="P49:P51"/>
    <mergeCell ref="Q49:Q51"/>
    <mergeCell ref="R49:R51"/>
    <mergeCell ref="S49:S51"/>
    <mergeCell ref="AV45:AV46"/>
    <mergeCell ref="AZ49:AZ51"/>
    <mergeCell ref="BA49:BA51"/>
    <mergeCell ref="BB49:BB51"/>
    <mergeCell ref="G45:G46"/>
    <mergeCell ref="F45:F46"/>
    <mergeCell ref="E45:E46"/>
    <mergeCell ref="D45:D46"/>
    <mergeCell ref="C45:C46"/>
    <mergeCell ref="M45:M46"/>
    <mergeCell ref="N45:N46"/>
    <mergeCell ref="O45:O46"/>
    <mergeCell ref="P45:P46"/>
    <mergeCell ref="AW45:AW46"/>
    <mergeCell ref="AX45:AX46"/>
    <mergeCell ref="AZ45:AZ46"/>
    <mergeCell ref="BA45:BA46"/>
    <mergeCell ref="BB45:BB46"/>
    <mergeCell ref="AL45:AL46"/>
    <mergeCell ref="AZ41:AZ42"/>
    <mergeCell ref="C49:C51"/>
    <mergeCell ref="G52:G56"/>
    <mergeCell ref="F52:F56"/>
    <mergeCell ref="E52:E56"/>
    <mergeCell ref="D52:D56"/>
    <mergeCell ref="C52:C56"/>
    <mergeCell ref="AQ49:AQ51"/>
    <mergeCell ref="AR49:AR51"/>
    <mergeCell ref="AS49:AS51"/>
    <mergeCell ref="AT49:AT51"/>
    <mergeCell ref="AU49:AU51"/>
    <mergeCell ref="AV49:AV51"/>
    <mergeCell ref="AW49:AW51"/>
    <mergeCell ref="AX49:AX51"/>
    <mergeCell ref="AK49:AK51"/>
    <mergeCell ref="AL49:AL51"/>
    <mergeCell ref="AM49:AM51"/>
    <mergeCell ref="AN49:AN51"/>
    <mergeCell ref="AO49:AO51"/>
    <mergeCell ref="X54:Z54"/>
    <mergeCell ref="AA54:AC54"/>
    <mergeCell ref="AD54:AF54"/>
    <mergeCell ref="AG54:AI54"/>
    <mergeCell ref="AA55:AC55"/>
    <mergeCell ref="AD56:AF56"/>
    <mergeCell ref="AG56:AI56"/>
    <mergeCell ref="AA53:AC53"/>
    <mergeCell ref="AD53:AF53"/>
    <mergeCell ref="AG53:AI53"/>
    <mergeCell ref="X55:Z55"/>
    <mergeCell ref="AD55:AF55"/>
    <mergeCell ref="AG55:AI55"/>
    <mergeCell ref="AW70:AW71"/>
    <mergeCell ref="AX70:AX71"/>
    <mergeCell ref="AZ70:AZ71"/>
    <mergeCell ref="BA70:BA71"/>
    <mergeCell ref="BB70:BB71"/>
    <mergeCell ref="X71:Z71"/>
    <mergeCell ref="AA71:AC71"/>
    <mergeCell ref="AD71:AF71"/>
    <mergeCell ref="AG71:AI71"/>
    <mergeCell ref="AM70:AM71"/>
    <mergeCell ref="AN70:AN71"/>
    <mergeCell ref="AO70:AO71"/>
    <mergeCell ref="AQ70:AQ71"/>
    <mergeCell ref="AR70:AR71"/>
    <mergeCell ref="AS70:AS71"/>
    <mergeCell ref="AZ57:AZ58"/>
    <mergeCell ref="BA57:BA58"/>
    <mergeCell ref="BB57:BB58"/>
    <mergeCell ref="AW59:AW60"/>
    <mergeCell ref="AV57:AV58"/>
    <mergeCell ref="BA61:BA62"/>
    <mergeCell ref="BB61:BB62"/>
    <mergeCell ref="AR64:AR65"/>
    <mergeCell ref="AS64:AS65"/>
    <mergeCell ref="AT64:AT65"/>
    <mergeCell ref="AU64:AU65"/>
    <mergeCell ref="AV64:AV65"/>
    <mergeCell ref="AW64:AW65"/>
    <mergeCell ref="AX64:AX65"/>
    <mergeCell ref="AZ64:AZ65"/>
    <mergeCell ref="BA64:BA65"/>
    <mergeCell ref="BB64:BB65"/>
    <mergeCell ref="C57:C58"/>
    <mergeCell ref="D57:D58"/>
    <mergeCell ref="E57:E58"/>
    <mergeCell ref="F57:F58"/>
    <mergeCell ref="G57:G58"/>
    <mergeCell ref="M57:M58"/>
    <mergeCell ref="AR74:AR75"/>
    <mergeCell ref="AS74:AS75"/>
    <mergeCell ref="AT74:AT75"/>
    <mergeCell ref="AU74:AU75"/>
    <mergeCell ref="AN72:AN73"/>
    <mergeCell ref="AO72:AO73"/>
    <mergeCell ref="AQ72:AQ73"/>
    <mergeCell ref="AR72:AR73"/>
    <mergeCell ref="AS72:AS73"/>
    <mergeCell ref="AT72:AT73"/>
    <mergeCell ref="AU72:AU73"/>
    <mergeCell ref="Q72:Q73"/>
    <mergeCell ref="R72:R73"/>
    <mergeCell ref="S72:S73"/>
    <mergeCell ref="X72:Z72"/>
    <mergeCell ref="AA72:AC72"/>
    <mergeCell ref="AD72:AF72"/>
    <mergeCell ref="AG72:AI72"/>
    <mergeCell ref="AL72:AL73"/>
    <mergeCell ref="AM72:AM73"/>
    <mergeCell ref="P72:P73"/>
    <mergeCell ref="Q57:Q58"/>
    <mergeCell ref="R57:R58"/>
    <mergeCell ref="C59:C60"/>
    <mergeCell ref="G61:G62"/>
    <mergeCell ref="AS59:AS60"/>
    <mergeCell ref="BB74:BB75"/>
    <mergeCell ref="X75:Z75"/>
    <mergeCell ref="AA75:AC75"/>
    <mergeCell ref="AD75:AF75"/>
    <mergeCell ref="AG75:AI75"/>
    <mergeCell ref="F74:F75"/>
    <mergeCell ref="E74:E75"/>
    <mergeCell ref="D74:D75"/>
    <mergeCell ref="C74:C75"/>
    <mergeCell ref="M74:M75"/>
    <mergeCell ref="N74:N75"/>
    <mergeCell ref="O74:O75"/>
    <mergeCell ref="P74:P75"/>
    <mergeCell ref="Q74:Q75"/>
    <mergeCell ref="AX72:AX73"/>
    <mergeCell ref="AZ72:AZ73"/>
    <mergeCell ref="BA72:BA73"/>
    <mergeCell ref="BB72:BB73"/>
    <mergeCell ref="X73:Z73"/>
    <mergeCell ref="AA73:AC73"/>
    <mergeCell ref="AD73:AF73"/>
    <mergeCell ref="AG73:AI73"/>
    <mergeCell ref="G74:G75"/>
    <mergeCell ref="R74:R75"/>
    <mergeCell ref="S74:S75"/>
    <mergeCell ref="X74:Z74"/>
    <mergeCell ref="AA74:AC74"/>
    <mergeCell ref="AD74:AF74"/>
    <mergeCell ref="AG74:AI74"/>
    <mergeCell ref="AL74:AL75"/>
    <mergeCell ref="AV72:AV73"/>
    <mergeCell ref="AW72:AW73"/>
    <mergeCell ref="BB76:BB77"/>
    <mergeCell ref="X77:Z77"/>
    <mergeCell ref="AA77:AC77"/>
    <mergeCell ref="AD77:AF77"/>
    <mergeCell ref="AG77:AI77"/>
    <mergeCell ref="AM76:AM77"/>
    <mergeCell ref="AN76:AN77"/>
    <mergeCell ref="AO76:AO77"/>
    <mergeCell ref="AQ76:AQ77"/>
    <mergeCell ref="AR76:AR77"/>
    <mergeCell ref="AS76:AS77"/>
    <mergeCell ref="AT76:AT77"/>
    <mergeCell ref="AU76:AU77"/>
    <mergeCell ref="AV76:AV77"/>
    <mergeCell ref="P76:P77"/>
    <mergeCell ref="Q76:Q77"/>
    <mergeCell ref="R76:R77"/>
    <mergeCell ref="S76:S77"/>
    <mergeCell ref="X76:Z76"/>
    <mergeCell ref="AA76:AC76"/>
    <mergeCell ref="AD76:AF76"/>
    <mergeCell ref="AG76:AI76"/>
    <mergeCell ref="AL76:AL77"/>
    <mergeCell ref="G78:G82"/>
    <mergeCell ref="F78:F82"/>
    <mergeCell ref="E78:E82"/>
    <mergeCell ref="D78:D82"/>
    <mergeCell ref="C78:C82"/>
    <mergeCell ref="AW76:AW77"/>
    <mergeCell ref="AX76:AX77"/>
    <mergeCell ref="AZ76:AZ77"/>
    <mergeCell ref="BA76:BA77"/>
    <mergeCell ref="G76:G77"/>
    <mergeCell ref="F76:F77"/>
    <mergeCell ref="E76:E77"/>
    <mergeCell ref="D76:D77"/>
    <mergeCell ref="C76:C77"/>
    <mergeCell ref="X82:Z82"/>
    <mergeCell ref="AA82:AC82"/>
    <mergeCell ref="AD82:AF82"/>
    <mergeCell ref="AG82:AI82"/>
    <mergeCell ref="AX78:AX82"/>
    <mergeCell ref="AL80:AL81"/>
    <mergeCell ref="AD78:AF78"/>
    <mergeCell ref="AG78:AI78"/>
    <mergeCell ref="X79:Z79"/>
    <mergeCell ref="AA79:AC79"/>
    <mergeCell ref="AD79:AF79"/>
    <mergeCell ref="AG79:AI79"/>
    <mergeCell ref="X80:Z80"/>
    <mergeCell ref="AA80:AC80"/>
    <mergeCell ref="AD80:AF80"/>
    <mergeCell ref="AZ78:AZ82"/>
    <mergeCell ref="BA78:BA82"/>
    <mergeCell ref="M78:M82"/>
    <mergeCell ref="X84:Z84"/>
    <mergeCell ref="N78:N82"/>
    <mergeCell ref="O78:O82"/>
    <mergeCell ref="P78:P82"/>
    <mergeCell ref="Q78:Q82"/>
    <mergeCell ref="R78:R82"/>
    <mergeCell ref="S78:S82"/>
    <mergeCell ref="AO84:AO85"/>
    <mergeCell ref="AQ84:AQ85"/>
    <mergeCell ref="AQ78:AQ82"/>
    <mergeCell ref="AR78:AR82"/>
    <mergeCell ref="AS78:AS82"/>
    <mergeCell ref="AT78:AT82"/>
    <mergeCell ref="AU78:AU82"/>
    <mergeCell ref="AV78:AV82"/>
    <mergeCell ref="AW78:AW82"/>
    <mergeCell ref="AA85:AC85"/>
    <mergeCell ref="AD85:AF85"/>
    <mergeCell ref="AA84:AC84"/>
    <mergeCell ref="AD84:AF84"/>
    <mergeCell ref="AG84:AI84"/>
    <mergeCell ref="AL84:AL85"/>
    <mergeCell ref="AM84:AM85"/>
    <mergeCell ref="AN84:AN85"/>
    <mergeCell ref="AL91:AL93"/>
    <mergeCell ref="BB84:BB85"/>
    <mergeCell ref="X85:Z85"/>
    <mergeCell ref="B61:B77"/>
    <mergeCell ref="M76:M77"/>
    <mergeCell ref="N76:N77"/>
    <mergeCell ref="O76:O77"/>
    <mergeCell ref="AV74:AV75"/>
    <mergeCell ref="AW74:AW75"/>
    <mergeCell ref="AX74:AX75"/>
    <mergeCell ref="AZ74:AZ75"/>
    <mergeCell ref="BA74:BA75"/>
    <mergeCell ref="AO74:AO75"/>
    <mergeCell ref="AM80:AM81"/>
    <mergeCell ref="AN80:AN81"/>
    <mergeCell ref="AO80:AO81"/>
    <mergeCell ref="X81:Z81"/>
    <mergeCell ref="AA81:AC81"/>
    <mergeCell ref="AD81:AF81"/>
    <mergeCell ref="AG81:AI81"/>
    <mergeCell ref="X78:Z78"/>
    <mergeCell ref="AA78:AC78"/>
    <mergeCell ref="AA83:AC83"/>
    <mergeCell ref="AD83:AF83"/>
    <mergeCell ref="AG83:AI83"/>
    <mergeCell ref="M84:M85"/>
    <mergeCell ref="N84:N85"/>
    <mergeCell ref="O84:O85"/>
    <mergeCell ref="P84:P85"/>
    <mergeCell ref="Q84:Q85"/>
    <mergeCell ref="R84:R85"/>
    <mergeCell ref="S84:S85"/>
    <mergeCell ref="E86:E87"/>
    <mergeCell ref="R91:R93"/>
    <mergeCell ref="S91:S93"/>
    <mergeCell ref="X91:Z91"/>
    <mergeCell ref="G86:G87"/>
    <mergeCell ref="F86:F87"/>
    <mergeCell ref="G91:G93"/>
    <mergeCell ref="F91:F93"/>
    <mergeCell ref="C100:C101"/>
    <mergeCell ref="D100:D101"/>
    <mergeCell ref="E100:E101"/>
    <mergeCell ref="F100:F101"/>
    <mergeCell ref="G100:G101"/>
    <mergeCell ref="M100:M101"/>
    <mergeCell ref="N100:N101"/>
    <mergeCell ref="O100:O101"/>
    <mergeCell ref="P100:P101"/>
    <mergeCell ref="Q100:Q101"/>
    <mergeCell ref="R100:R101"/>
    <mergeCell ref="X92:Z92"/>
    <mergeCell ref="H86:H87"/>
    <mergeCell ref="I86:I87"/>
    <mergeCell ref="H88:H90"/>
    <mergeCell ref="I88:I90"/>
    <mergeCell ref="O88:O90"/>
    <mergeCell ref="P88:P90"/>
    <mergeCell ref="Q88:Q90"/>
    <mergeCell ref="R88:R90"/>
    <mergeCell ref="S88:S90"/>
    <mergeCell ref="X100:Z100"/>
    <mergeCell ref="G136:G137"/>
    <mergeCell ref="F136:F137"/>
    <mergeCell ref="E136:E137"/>
    <mergeCell ref="D136:D137"/>
    <mergeCell ref="C136:C137"/>
    <mergeCell ref="M136:M137"/>
    <mergeCell ref="N136:N137"/>
    <mergeCell ref="O136:O137"/>
    <mergeCell ref="P136:P137"/>
    <mergeCell ref="Q136:Q137"/>
    <mergeCell ref="R136:R137"/>
    <mergeCell ref="S136:S137"/>
    <mergeCell ref="X136:Z136"/>
    <mergeCell ref="AA136:AC136"/>
    <mergeCell ref="AD136:AF136"/>
    <mergeCell ref="AG136:AI136"/>
    <mergeCell ref="F129:F130"/>
    <mergeCell ref="E129:E130"/>
    <mergeCell ref="D129:D130"/>
    <mergeCell ref="C129:C130"/>
    <mergeCell ref="H136:H137"/>
    <mergeCell ref="I136:I137"/>
    <mergeCell ref="AL136:AL137"/>
    <mergeCell ref="AM136:AM137"/>
    <mergeCell ref="AN136:AN137"/>
    <mergeCell ref="AO136:AO137"/>
    <mergeCell ref="AQ136:AQ137"/>
    <mergeCell ref="AR136:AR137"/>
    <mergeCell ref="AS136:AS137"/>
    <mergeCell ref="AT136:AT137"/>
    <mergeCell ref="AU136:AU137"/>
    <mergeCell ref="AV136:AV137"/>
    <mergeCell ref="AW136:AW137"/>
    <mergeCell ref="AX136:AX137"/>
    <mergeCell ref="AZ136:AZ137"/>
    <mergeCell ref="BA136:BA137"/>
    <mergeCell ref="BB136:BB137"/>
    <mergeCell ref="X137:Z137"/>
    <mergeCell ref="AA137:AC137"/>
    <mergeCell ref="AD137:AF137"/>
    <mergeCell ref="AG137:AI137"/>
    <mergeCell ref="AU157:AU160"/>
    <mergeCell ref="AV157:AV160"/>
    <mergeCell ref="AW157:AW160"/>
    <mergeCell ref="AX157:AX160"/>
    <mergeCell ref="X161:Z161"/>
    <mergeCell ref="AA161:AC161"/>
    <mergeCell ref="AD161:AF161"/>
    <mergeCell ref="AG161:AI161"/>
    <mergeCell ref="AR161:AR163"/>
    <mergeCell ref="AS161:AS163"/>
    <mergeCell ref="AT161:AT163"/>
    <mergeCell ref="AU161:AU163"/>
    <mergeCell ref="AV161:AV163"/>
    <mergeCell ref="AW161:AW163"/>
    <mergeCell ref="AX161:AX163"/>
    <mergeCell ref="AG157:AI157"/>
    <mergeCell ref="X158:Z158"/>
    <mergeCell ref="AA158:AC158"/>
    <mergeCell ref="AD158:AF158"/>
    <mergeCell ref="AG158:AI158"/>
    <mergeCell ref="X159:Z159"/>
    <mergeCell ref="AA159:AC159"/>
    <mergeCell ref="AD159:AF159"/>
    <mergeCell ref="AG159:AI159"/>
    <mergeCell ref="X160:Z160"/>
    <mergeCell ref="AA160:AC160"/>
    <mergeCell ref="AD160:AF160"/>
    <mergeCell ref="AG160:AI160"/>
    <mergeCell ref="AL157:AL160"/>
    <mergeCell ref="AM157:AM160"/>
    <mergeCell ref="AN157:AN160"/>
    <mergeCell ref="AO157:AO160"/>
    <mergeCell ref="X162:Z162"/>
    <mergeCell ref="AA162:AC162"/>
    <mergeCell ref="AD162:AF162"/>
    <mergeCell ref="AG162:AI162"/>
    <mergeCell ref="X163:Z163"/>
    <mergeCell ref="AA163:AC163"/>
    <mergeCell ref="AD163:AF163"/>
    <mergeCell ref="AG163:AI163"/>
    <mergeCell ref="AL161:AL163"/>
    <mergeCell ref="AM161:AM163"/>
    <mergeCell ref="AN161:AN163"/>
    <mergeCell ref="AO161:AO163"/>
    <mergeCell ref="AQ161:AQ163"/>
    <mergeCell ref="AQ157:AQ160"/>
    <mergeCell ref="AR157:AR160"/>
    <mergeCell ref="AS157:AS160"/>
    <mergeCell ref="AT157:AT160"/>
    <mergeCell ref="X157:Z157"/>
    <mergeCell ref="AA157:AC157"/>
    <mergeCell ref="AD157:AF157"/>
    <mergeCell ref="G157:G160"/>
    <mergeCell ref="F157:F160"/>
    <mergeCell ref="E157:E160"/>
    <mergeCell ref="D157:D160"/>
    <mergeCell ref="C157:C160"/>
    <mergeCell ref="G161:G163"/>
    <mergeCell ref="F161:F163"/>
    <mergeCell ref="E161:E163"/>
    <mergeCell ref="D161:D163"/>
    <mergeCell ref="C161:C163"/>
    <mergeCell ref="M161:M163"/>
    <mergeCell ref="N161:N163"/>
    <mergeCell ref="O161:O163"/>
    <mergeCell ref="P161:P163"/>
    <mergeCell ref="Q161:Q163"/>
    <mergeCell ref="R161:R163"/>
    <mergeCell ref="S161:S163"/>
    <mergeCell ref="M157:M160"/>
    <mergeCell ref="N157:N160"/>
    <mergeCell ref="O157:O160"/>
    <mergeCell ref="P157:P160"/>
    <mergeCell ref="Q157:Q160"/>
    <mergeCell ref="R157:R160"/>
    <mergeCell ref="S157:S160"/>
    <mergeCell ref="AZ161:AZ163"/>
    <mergeCell ref="BA161:BA163"/>
    <mergeCell ref="BB161:BB163"/>
    <mergeCell ref="G164:G165"/>
    <mergeCell ref="F164:F165"/>
    <mergeCell ref="E164:E165"/>
    <mergeCell ref="D164:D165"/>
    <mergeCell ref="C164:C165"/>
    <mergeCell ref="M164:M165"/>
    <mergeCell ref="N164:N165"/>
    <mergeCell ref="O164:O165"/>
    <mergeCell ref="P164:P165"/>
    <mergeCell ref="Q164:Q165"/>
    <mergeCell ref="R164:R165"/>
    <mergeCell ref="S164:S165"/>
    <mergeCell ref="X164:Z164"/>
    <mergeCell ref="AA164:AC164"/>
    <mergeCell ref="AD164:AF164"/>
    <mergeCell ref="AG164:AI164"/>
    <mergeCell ref="X165:Z165"/>
    <mergeCell ref="AA165:AC165"/>
    <mergeCell ref="AD165:AF165"/>
    <mergeCell ref="AG165:AI165"/>
    <mergeCell ref="AL164:AL165"/>
    <mergeCell ref="AM164:AM165"/>
    <mergeCell ref="AN164:AN165"/>
    <mergeCell ref="AO164:AO165"/>
    <mergeCell ref="AQ164:AQ165"/>
    <mergeCell ref="AR164:AR165"/>
    <mergeCell ref="AS164:AS165"/>
    <mergeCell ref="AT164:AT165"/>
    <mergeCell ref="AU164:AU165"/>
    <mergeCell ref="AV164:AV165"/>
    <mergeCell ref="AW164:AW165"/>
    <mergeCell ref="AX164:AX165"/>
    <mergeCell ref="AZ164:AZ165"/>
    <mergeCell ref="BA164:BA165"/>
    <mergeCell ref="BB164:BB165"/>
    <mergeCell ref="G166:G167"/>
    <mergeCell ref="F166:F167"/>
    <mergeCell ref="E166:E167"/>
    <mergeCell ref="D166:D167"/>
    <mergeCell ref="C166:C167"/>
    <mergeCell ref="M166:M167"/>
    <mergeCell ref="N166:N167"/>
    <mergeCell ref="O166:O167"/>
    <mergeCell ref="P166:P167"/>
    <mergeCell ref="Q166:Q167"/>
    <mergeCell ref="R166:R167"/>
    <mergeCell ref="S166:S167"/>
    <mergeCell ref="X166:Z166"/>
    <mergeCell ref="AA166:AC166"/>
    <mergeCell ref="AD166:AF166"/>
    <mergeCell ref="AG166:AI166"/>
    <mergeCell ref="AL166:AL167"/>
    <mergeCell ref="AM166:AM167"/>
    <mergeCell ref="AN166:AN167"/>
    <mergeCell ref="AO166:AO167"/>
    <mergeCell ref="AQ166:AQ167"/>
    <mergeCell ref="AR166:AR167"/>
    <mergeCell ref="AS166:AS167"/>
    <mergeCell ref="AT166:AT167"/>
    <mergeCell ref="AU166:AU167"/>
    <mergeCell ref="AV166:AV167"/>
    <mergeCell ref="AW166:AW167"/>
    <mergeCell ref="AX166:AX167"/>
    <mergeCell ref="AZ166:AZ167"/>
    <mergeCell ref="BA166:BA167"/>
    <mergeCell ref="BB166:BB167"/>
    <mergeCell ref="X167:Z167"/>
    <mergeCell ref="AA167:AC167"/>
    <mergeCell ref="AD167:AF167"/>
    <mergeCell ref="AG167:AI167"/>
    <mergeCell ref="G168:G170"/>
    <mergeCell ref="F168:F170"/>
    <mergeCell ref="E168:E170"/>
    <mergeCell ref="D168:D170"/>
    <mergeCell ref="C168:C170"/>
    <mergeCell ref="M168:M170"/>
    <mergeCell ref="N168:N170"/>
    <mergeCell ref="O168:O170"/>
    <mergeCell ref="P168:P170"/>
    <mergeCell ref="Q168:Q170"/>
    <mergeCell ref="R168:R170"/>
    <mergeCell ref="S168:S170"/>
    <mergeCell ref="X168:Z168"/>
    <mergeCell ref="AA168:AC168"/>
    <mergeCell ref="AD168:AF168"/>
    <mergeCell ref="AG168:AI168"/>
    <mergeCell ref="X169:Z169"/>
    <mergeCell ref="AA169:AC169"/>
    <mergeCell ref="AD169:AF169"/>
    <mergeCell ref="AG169:AI169"/>
    <mergeCell ref="X170:Z170"/>
    <mergeCell ref="AA170:AC170"/>
    <mergeCell ref="AD170:AF170"/>
    <mergeCell ref="AG170:AI170"/>
    <mergeCell ref="AL168:AL170"/>
    <mergeCell ref="AM168:AM170"/>
    <mergeCell ref="AN168:AN170"/>
    <mergeCell ref="AO168:AO170"/>
    <mergeCell ref="AQ168:AQ170"/>
    <mergeCell ref="AR168:AR170"/>
    <mergeCell ref="AS168:AS170"/>
    <mergeCell ref="AT168:AT170"/>
    <mergeCell ref="AU168:AU170"/>
    <mergeCell ref="AV168:AV170"/>
    <mergeCell ref="AW168:AW170"/>
    <mergeCell ref="AX168:AX170"/>
    <mergeCell ref="AZ168:AZ170"/>
    <mergeCell ref="BA168:BA170"/>
    <mergeCell ref="BB168:BB170"/>
    <mergeCell ref="G171:G172"/>
    <mergeCell ref="AN171:AN172"/>
    <mergeCell ref="AO171:AO172"/>
    <mergeCell ref="AQ171:AQ172"/>
    <mergeCell ref="AR171:AR172"/>
    <mergeCell ref="AS171:AS172"/>
    <mergeCell ref="AT171:AT172"/>
    <mergeCell ref="AU171:AU172"/>
    <mergeCell ref="AV171:AV172"/>
    <mergeCell ref="AW171:AW172"/>
    <mergeCell ref="AX171:AX172"/>
    <mergeCell ref="AZ171:AZ172"/>
    <mergeCell ref="BA171:BA172"/>
    <mergeCell ref="BB171:BB172"/>
    <mergeCell ref="H168:H170"/>
    <mergeCell ref="I168:I170"/>
    <mergeCell ref="AO173:AO174"/>
    <mergeCell ref="AQ173:AQ174"/>
    <mergeCell ref="AR173:AR174"/>
    <mergeCell ref="F171:F172"/>
    <mergeCell ref="E171:E172"/>
    <mergeCell ref="D171:D172"/>
    <mergeCell ref="C171:C172"/>
    <mergeCell ref="M171:M172"/>
    <mergeCell ref="N171:N172"/>
    <mergeCell ref="O171:O172"/>
    <mergeCell ref="P171:P172"/>
    <mergeCell ref="Q171:Q172"/>
    <mergeCell ref="R171:R172"/>
    <mergeCell ref="S171:S172"/>
    <mergeCell ref="X171:Z171"/>
    <mergeCell ref="AA171:AC171"/>
    <mergeCell ref="AD171:AF171"/>
    <mergeCell ref="AG171:AI171"/>
    <mergeCell ref="AL171:AL172"/>
    <mergeCell ref="AM171:AM172"/>
    <mergeCell ref="X172:Z172"/>
    <mergeCell ref="AA172:AC172"/>
    <mergeCell ref="AD172:AF172"/>
    <mergeCell ref="AG172:AI172"/>
    <mergeCell ref="H171:H172"/>
    <mergeCell ref="I171:I172"/>
    <mergeCell ref="H173:H174"/>
    <mergeCell ref="I173:I174"/>
    <mergeCell ref="AS173:AS174"/>
    <mergeCell ref="AT173:AT174"/>
    <mergeCell ref="AU173:AU174"/>
    <mergeCell ref="AV173:AV174"/>
    <mergeCell ref="AW173:AW174"/>
    <mergeCell ref="AX173:AX174"/>
    <mergeCell ref="AZ173:AZ174"/>
    <mergeCell ref="BA173:BA174"/>
    <mergeCell ref="BB173:BB174"/>
    <mergeCell ref="X174:Z174"/>
    <mergeCell ref="AA174:AC174"/>
    <mergeCell ref="AD174:AF174"/>
    <mergeCell ref="AG174:AI174"/>
    <mergeCell ref="G173:G174"/>
    <mergeCell ref="F173:F174"/>
    <mergeCell ref="E173:E174"/>
    <mergeCell ref="C173:C174"/>
    <mergeCell ref="D173:D174"/>
    <mergeCell ref="M173:M174"/>
    <mergeCell ref="N173:N174"/>
    <mergeCell ref="O173:O174"/>
    <mergeCell ref="P173:P174"/>
    <mergeCell ref="Q173:Q174"/>
    <mergeCell ref="R173:R174"/>
    <mergeCell ref="S173:S174"/>
    <mergeCell ref="X173:Z173"/>
    <mergeCell ref="AA173:AC173"/>
    <mergeCell ref="AD173:AF173"/>
    <mergeCell ref="AG173:AI173"/>
    <mergeCell ref="AL173:AL174"/>
    <mergeCell ref="AM173:AM174"/>
    <mergeCell ref="AN173:AN174"/>
    <mergeCell ref="AR175:AR176"/>
    <mergeCell ref="AS175:AS176"/>
    <mergeCell ref="AT175:AT176"/>
    <mergeCell ref="AU175:AU176"/>
    <mergeCell ref="AV175:AV176"/>
    <mergeCell ref="AW175:AW176"/>
    <mergeCell ref="AX175:AX176"/>
    <mergeCell ref="AZ175:AZ176"/>
    <mergeCell ref="BA175:BA176"/>
    <mergeCell ref="G175:G176"/>
    <mergeCell ref="F175:F176"/>
    <mergeCell ref="E175:E176"/>
    <mergeCell ref="D175:D176"/>
    <mergeCell ref="C175:C176"/>
    <mergeCell ref="M175:M176"/>
    <mergeCell ref="N175:N176"/>
    <mergeCell ref="O175:O176"/>
    <mergeCell ref="P175:P176"/>
    <mergeCell ref="Q175:Q176"/>
    <mergeCell ref="R175:R176"/>
    <mergeCell ref="S175:S176"/>
    <mergeCell ref="X175:Z175"/>
    <mergeCell ref="AA175:AC175"/>
    <mergeCell ref="AD175:AF175"/>
    <mergeCell ref="AG175:AI175"/>
    <mergeCell ref="AL175:AL176"/>
    <mergeCell ref="H175:H176"/>
    <mergeCell ref="I175:I176"/>
    <mergeCell ref="BB175:BB176"/>
    <mergeCell ref="M177:M179"/>
    <mergeCell ref="N177:N179"/>
    <mergeCell ref="O177:O179"/>
    <mergeCell ref="P177:P179"/>
    <mergeCell ref="Q177:Q179"/>
    <mergeCell ref="R177:R179"/>
    <mergeCell ref="S177:S179"/>
    <mergeCell ref="X177:Z177"/>
    <mergeCell ref="AA177:AC177"/>
    <mergeCell ref="AD177:AF177"/>
    <mergeCell ref="AG177:AI177"/>
    <mergeCell ref="AL177:AL179"/>
    <mergeCell ref="AM177:AM179"/>
    <mergeCell ref="AN177:AN179"/>
    <mergeCell ref="AO177:AO179"/>
    <mergeCell ref="AQ177:AQ179"/>
    <mergeCell ref="AR177:AR179"/>
    <mergeCell ref="AS177:AS179"/>
    <mergeCell ref="AT177:AT179"/>
    <mergeCell ref="AU177:AU179"/>
    <mergeCell ref="AV177:AV179"/>
    <mergeCell ref="AW177:AW179"/>
    <mergeCell ref="AX177:AX179"/>
    <mergeCell ref="BA177:BA179"/>
    <mergeCell ref="BB177:BB179"/>
    <mergeCell ref="X178:Z178"/>
    <mergeCell ref="AA178:AC178"/>
    <mergeCell ref="AD178:AF178"/>
    <mergeCell ref="AG178:AI178"/>
    <mergeCell ref="X179:Z179"/>
    <mergeCell ref="AM175:AM176"/>
    <mergeCell ref="AA179:AC179"/>
    <mergeCell ref="AD179:AF179"/>
    <mergeCell ref="AG179:AI179"/>
    <mergeCell ref="AZ177:AZ179"/>
    <mergeCell ref="G177:G179"/>
    <mergeCell ref="F177:F179"/>
    <mergeCell ref="E177:E179"/>
    <mergeCell ref="D177:D179"/>
    <mergeCell ref="C177:C179"/>
    <mergeCell ref="B151:B179"/>
    <mergeCell ref="G180:G185"/>
    <mergeCell ref="F180:F185"/>
    <mergeCell ref="E180:E185"/>
    <mergeCell ref="D180:D185"/>
    <mergeCell ref="C180:C185"/>
    <mergeCell ref="M180:M185"/>
    <mergeCell ref="N180:N185"/>
    <mergeCell ref="O180:O185"/>
    <mergeCell ref="P180:P185"/>
    <mergeCell ref="Q180:Q185"/>
    <mergeCell ref="R180:R185"/>
    <mergeCell ref="S180:S185"/>
    <mergeCell ref="X180:Z180"/>
    <mergeCell ref="AA180:AC180"/>
    <mergeCell ref="AD180:AF180"/>
    <mergeCell ref="AN175:AN176"/>
    <mergeCell ref="AO175:AO176"/>
    <mergeCell ref="X176:Z176"/>
    <mergeCell ref="AA176:AC176"/>
    <mergeCell ref="AD176:AF176"/>
    <mergeCell ref="AG176:AI176"/>
    <mergeCell ref="AQ175:AQ176"/>
    <mergeCell ref="AU180:AU185"/>
    <mergeCell ref="AV180:AV185"/>
    <mergeCell ref="AW180:AW185"/>
    <mergeCell ref="AX180:AX185"/>
    <mergeCell ref="AZ180:AZ185"/>
    <mergeCell ref="BA180:BA185"/>
    <mergeCell ref="BB180:BB185"/>
    <mergeCell ref="G186:G189"/>
    <mergeCell ref="F186:F189"/>
    <mergeCell ref="E186:E189"/>
    <mergeCell ref="AA186:AC186"/>
    <mergeCell ref="AD186:AF186"/>
    <mergeCell ref="AG186:AI186"/>
    <mergeCell ref="AA187:AC187"/>
    <mergeCell ref="AD187:AF187"/>
    <mergeCell ref="AG187:AI187"/>
    <mergeCell ref="AA188:AC188"/>
    <mergeCell ref="AD188:AF188"/>
    <mergeCell ref="AG188:AI188"/>
    <mergeCell ref="AA189:AC189"/>
    <mergeCell ref="AD189:AF189"/>
    <mergeCell ref="AG189:AI189"/>
    <mergeCell ref="X185:Z185"/>
    <mergeCell ref="AA185:AC185"/>
    <mergeCell ref="AD185:AF185"/>
    <mergeCell ref="AG185:AI185"/>
    <mergeCell ref="AL180:AL185"/>
    <mergeCell ref="AM180:AM185"/>
    <mergeCell ref="AN180:AN185"/>
    <mergeCell ref="AO180:AO185"/>
    <mergeCell ref="AG180:AI180"/>
    <mergeCell ref="X181:Z181"/>
    <mergeCell ref="D186:D189"/>
    <mergeCell ref="C186:C189"/>
    <mergeCell ref="M186:M189"/>
    <mergeCell ref="N186:N189"/>
    <mergeCell ref="O186:O189"/>
    <mergeCell ref="P186:P189"/>
    <mergeCell ref="Q186:Q189"/>
    <mergeCell ref="R186:R189"/>
    <mergeCell ref="S186:S189"/>
    <mergeCell ref="X186:Z186"/>
    <mergeCell ref="X187:Z187"/>
    <mergeCell ref="X188:Z188"/>
    <mergeCell ref="X189:Z189"/>
    <mergeCell ref="AQ180:AQ185"/>
    <mergeCell ref="AR180:AR185"/>
    <mergeCell ref="AS180:AS185"/>
    <mergeCell ref="AT180:AT185"/>
    <mergeCell ref="AA181:AC181"/>
    <mergeCell ref="AD181:AF181"/>
    <mergeCell ref="AG181:AI181"/>
    <mergeCell ref="X182:Z182"/>
    <mergeCell ref="AA182:AC182"/>
    <mergeCell ref="AD182:AF182"/>
    <mergeCell ref="AG182:AI182"/>
    <mergeCell ref="X183:Z183"/>
    <mergeCell ref="AA183:AC183"/>
    <mergeCell ref="AD183:AF183"/>
    <mergeCell ref="AG183:AI183"/>
    <mergeCell ref="X184:Z184"/>
    <mergeCell ref="AA184:AC184"/>
    <mergeCell ref="AD184:AF184"/>
    <mergeCell ref="AG184:AI184"/>
    <mergeCell ref="AQ190:AQ191"/>
    <mergeCell ref="AR190:AR191"/>
    <mergeCell ref="AL186:AL189"/>
    <mergeCell ref="AM186:AM189"/>
    <mergeCell ref="AN186:AN189"/>
    <mergeCell ref="AO186:AO189"/>
    <mergeCell ref="AQ186:AQ189"/>
    <mergeCell ref="AR186:AR189"/>
    <mergeCell ref="AS186:AS189"/>
    <mergeCell ref="AT186:AT189"/>
    <mergeCell ref="AU186:AU189"/>
    <mergeCell ref="AV186:AV189"/>
    <mergeCell ref="AW186:AW189"/>
    <mergeCell ref="AX186:AX189"/>
    <mergeCell ref="AZ186:AZ189"/>
    <mergeCell ref="BA186:BA189"/>
    <mergeCell ref="BB186:BB189"/>
    <mergeCell ref="AS190:AS191"/>
    <mergeCell ref="AT190:AT191"/>
    <mergeCell ref="AU190:AU191"/>
    <mergeCell ref="AV190:AV191"/>
    <mergeCell ref="AW190:AW191"/>
    <mergeCell ref="AX190:AX191"/>
    <mergeCell ref="AZ190:AZ191"/>
    <mergeCell ref="BA190:BA191"/>
    <mergeCell ref="BB190:BB191"/>
    <mergeCell ref="AL190:AL191"/>
    <mergeCell ref="AM190:AM191"/>
    <mergeCell ref="AN190:AN191"/>
    <mergeCell ref="AO190:AO191"/>
    <mergeCell ref="O192:O193"/>
    <mergeCell ref="P192:P193"/>
    <mergeCell ref="Q192:Q193"/>
    <mergeCell ref="R192:R193"/>
    <mergeCell ref="S192:S193"/>
    <mergeCell ref="X192:Z192"/>
    <mergeCell ref="AA192:AC192"/>
    <mergeCell ref="AD192:AF192"/>
    <mergeCell ref="AG192:AI192"/>
    <mergeCell ref="X191:Z191"/>
    <mergeCell ref="AA191:AC191"/>
    <mergeCell ref="AD191:AF191"/>
    <mergeCell ref="AG191:AI191"/>
    <mergeCell ref="G190:G191"/>
    <mergeCell ref="F190:F191"/>
    <mergeCell ref="E190:E191"/>
    <mergeCell ref="D190:D191"/>
    <mergeCell ref="M190:M191"/>
    <mergeCell ref="N190:N191"/>
    <mergeCell ref="O190:O191"/>
    <mergeCell ref="P190:P191"/>
    <mergeCell ref="Q190:Q191"/>
    <mergeCell ref="R190:R191"/>
    <mergeCell ref="S190:S191"/>
    <mergeCell ref="X190:Z190"/>
    <mergeCell ref="AA190:AC190"/>
    <mergeCell ref="AD190:AF190"/>
    <mergeCell ref="AG190:AI190"/>
    <mergeCell ref="AL192:AL193"/>
    <mergeCell ref="AM192:AM193"/>
    <mergeCell ref="AN192:AN193"/>
    <mergeCell ref="AO192:AO193"/>
    <mergeCell ref="X193:Z193"/>
    <mergeCell ref="AA193:AC193"/>
    <mergeCell ref="AD193:AF193"/>
    <mergeCell ref="AG193:AI193"/>
    <mergeCell ref="AQ192:AQ193"/>
    <mergeCell ref="AR192:AR193"/>
    <mergeCell ref="AS192:AS193"/>
    <mergeCell ref="AT192:AT193"/>
    <mergeCell ref="AU192:AU193"/>
    <mergeCell ref="AV192:AV193"/>
    <mergeCell ref="AW192:AW193"/>
    <mergeCell ref="AX192:AX193"/>
    <mergeCell ref="AZ192:AZ193"/>
    <mergeCell ref="BA192:BA193"/>
    <mergeCell ref="BB192:BB193"/>
    <mergeCell ref="G194:G197"/>
    <mergeCell ref="F194:F197"/>
    <mergeCell ref="E194:E197"/>
    <mergeCell ref="D194:D197"/>
    <mergeCell ref="C194:C197"/>
    <mergeCell ref="M194:M197"/>
    <mergeCell ref="N194:N197"/>
    <mergeCell ref="O194:O197"/>
    <mergeCell ref="P194:P197"/>
    <mergeCell ref="Q194:Q197"/>
    <mergeCell ref="R194:R197"/>
    <mergeCell ref="S194:S197"/>
    <mergeCell ref="X194:Z194"/>
    <mergeCell ref="AA194:AC194"/>
    <mergeCell ref="AD194:AF194"/>
    <mergeCell ref="AG194:AI194"/>
    <mergeCell ref="AL194:AL197"/>
    <mergeCell ref="AM194:AM197"/>
    <mergeCell ref="AN194:AN197"/>
    <mergeCell ref="AO194:AO197"/>
    <mergeCell ref="X195:Z195"/>
    <mergeCell ref="AA195:AC195"/>
    <mergeCell ref="AD195:AF195"/>
    <mergeCell ref="AG195:AI195"/>
    <mergeCell ref="X196:Z196"/>
    <mergeCell ref="AA196:AC196"/>
    <mergeCell ref="AD196:AF196"/>
    <mergeCell ref="AG196:AI196"/>
    <mergeCell ref="X197:Z197"/>
    <mergeCell ref="AA197:AC197"/>
    <mergeCell ref="AU194:AU197"/>
    <mergeCell ref="AV194:AV197"/>
    <mergeCell ref="AW194:AW197"/>
    <mergeCell ref="AX194:AX197"/>
    <mergeCell ref="AZ194:AZ197"/>
    <mergeCell ref="BA194:BA197"/>
    <mergeCell ref="BB194:BB197"/>
    <mergeCell ref="M198:M199"/>
    <mergeCell ref="N198:N199"/>
    <mergeCell ref="O198:O199"/>
    <mergeCell ref="P198:P199"/>
    <mergeCell ref="Q198:Q199"/>
    <mergeCell ref="R198:R199"/>
    <mergeCell ref="S198:S199"/>
    <mergeCell ref="AU198:AU199"/>
    <mergeCell ref="AV198:AV199"/>
    <mergeCell ref="AW198:AW199"/>
    <mergeCell ref="AX198:AX199"/>
    <mergeCell ref="AZ198:AZ199"/>
    <mergeCell ref="BA198:BA199"/>
    <mergeCell ref="BB198:BB199"/>
    <mergeCell ref="AD198:AF198"/>
    <mergeCell ref="AG198:AI198"/>
    <mergeCell ref="AL198:AL199"/>
    <mergeCell ref="AM198:AM199"/>
    <mergeCell ref="AN198:AN199"/>
    <mergeCell ref="AO198:AO199"/>
    <mergeCell ref="AQ198:AQ199"/>
    <mergeCell ref="AR198:AR199"/>
    <mergeCell ref="AS198:AS199"/>
    <mergeCell ref="AT198:AT199"/>
    <mergeCell ref="X199:Z199"/>
    <mergeCell ref="AQ194:AQ197"/>
    <mergeCell ref="AR194:AR197"/>
    <mergeCell ref="AS194:AS197"/>
    <mergeCell ref="AT194:AT197"/>
    <mergeCell ref="D200:D202"/>
    <mergeCell ref="C200:C202"/>
    <mergeCell ref="F200:F202"/>
    <mergeCell ref="M200:M202"/>
    <mergeCell ref="N200:N202"/>
    <mergeCell ref="O200:O202"/>
    <mergeCell ref="P200:P202"/>
    <mergeCell ref="Q200:Q202"/>
    <mergeCell ref="R200:R202"/>
    <mergeCell ref="S200:S202"/>
    <mergeCell ref="G198:G199"/>
    <mergeCell ref="F198:F199"/>
    <mergeCell ref="E198:E199"/>
    <mergeCell ref="D198:D199"/>
    <mergeCell ref="C198:C199"/>
    <mergeCell ref="X198:Z198"/>
    <mergeCell ref="AA198:AC198"/>
    <mergeCell ref="AA200:AC200"/>
    <mergeCell ref="AD200:AF200"/>
    <mergeCell ref="AG200:AI200"/>
    <mergeCell ref="X201:Z201"/>
    <mergeCell ref="AA201:AC201"/>
    <mergeCell ref="AD201:AF201"/>
    <mergeCell ref="AQ200:AQ202"/>
    <mergeCell ref="AN205:AN206"/>
    <mergeCell ref="AO205:AO206"/>
    <mergeCell ref="AQ205:AQ206"/>
    <mergeCell ref="AR205:AR206"/>
    <mergeCell ref="AX200:AX202"/>
    <mergeCell ref="AZ200:AZ202"/>
    <mergeCell ref="BA200:BA202"/>
    <mergeCell ref="BB200:BB202"/>
    <mergeCell ref="X200:Z200"/>
    <mergeCell ref="AG201:AI201"/>
    <mergeCell ref="X202:Z202"/>
    <mergeCell ref="AA202:AC202"/>
    <mergeCell ref="AD202:AF202"/>
    <mergeCell ref="AG202:AI202"/>
    <mergeCell ref="AL200:AL202"/>
    <mergeCell ref="AM200:AM202"/>
    <mergeCell ref="AN200:AN202"/>
    <mergeCell ref="AO200:AO202"/>
    <mergeCell ref="AR200:AR202"/>
    <mergeCell ref="AS200:AS202"/>
    <mergeCell ref="AT200:AT202"/>
    <mergeCell ref="AU200:AU202"/>
    <mergeCell ref="AV200:AV202"/>
    <mergeCell ref="AW200:AW202"/>
    <mergeCell ref="AM203:AM204"/>
    <mergeCell ref="AN203:AN204"/>
    <mergeCell ref="AO203:AO204"/>
    <mergeCell ref="AQ203:AQ204"/>
    <mergeCell ref="AR203:AR204"/>
    <mergeCell ref="AS205:AS206"/>
    <mergeCell ref="BB203:BB204"/>
    <mergeCell ref="X204:Z204"/>
    <mergeCell ref="B180:B204"/>
    <mergeCell ref="G205:G206"/>
    <mergeCell ref="F205:F206"/>
    <mergeCell ref="E205:E206"/>
    <mergeCell ref="D205:D206"/>
    <mergeCell ref="C205:C206"/>
    <mergeCell ref="M205:M206"/>
    <mergeCell ref="N205:N206"/>
    <mergeCell ref="O205:O206"/>
    <mergeCell ref="P205:P206"/>
    <mergeCell ref="Q205:Q206"/>
    <mergeCell ref="R205:R206"/>
    <mergeCell ref="S205:S206"/>
    <mergeCell ref="X205:Z205"/>
    <mergeCell ref="AA205:AC205"/>
    <mergeCell ref="AD205:AF205"/>
    <mergeCell ref="AG205:AI205"/>
    <mergeCell ref="G200:G202"/>
    <mergeCell ref="E200:E202"/>
    <mergeCell ref="AA199:AC199"/>
    <mergeCell ref="AD199:AF199"/>
    <mergeCell ref="AG199:AI199"/>
    <mergeCell ref="AD197:AF197"/>
    <mergeCell ref="AG197:AI197"/>
    <mergeCell ref="C190:C191"/>
    <mergeCell ref="G192:G193"/>
    <mergeCell ref="F192:F193"/>
    <mergeCell ref="E192:E193"/>
    <mergeCell ref="D192:D193"/>
    <mergeCell ref="C192:C193"/>
    <mergeCell ref="M192:M193"/>
    <mergeCell ref="N192:N193"/>
    <mergeCell ref="AT205:AT206"/>
    <mergeCell ref="AU205:AU206"/>
    <mergeCell ref="AV205:AV206"/>
    <mergeCell ref="AW205:AW206"/>
    <mergeCell ref="AX205:AX206"/>
    <mergeCell ref="AZ205:AZ206"/>
    <mergeCell ref="BA205:BA206"/>
    <mergeCell ref="BB205:BB206"/>
    <mergeCell ref="X206:Z206"/>
    <mergeCell ref="AA206:AC206"/>
    <mergeCell ref="AD206:AF206"/>
    <mergeCell ref="AG206:AI206"/>
    <mergeCell ref="AQ207:AQ208"/>
    <mergeCell ref="AR207:AR208"/>
    <mergeCell ref="AS207:AS208"/>
    <mergeCell ref="AT207:AT208"/>
    <mergeCell ref="AU207:AU208"/>
    <mergeCell ref="AV207:AV208"/>
    <mergeCell ref="AW207:AW208"/>
    <mergeCell ref="AX207:AX208"/>
    <mergeCell ref="AZ207:AZ208"/>
    <mergeCell ref="BA207:BA208"/>
    <mergeCell ref="BB207:BB208"/>
    <mergeCell ref="X208:Z208"/>
    <mergeCell ref="AA208:AC208"/>
    <mergeCell ref="AD208:AF208"/>
    <mergeCell ref="AG208:AI208"/>
    <mergeCell ref="AM207:AM208"/>
    <mergeCell ref="AN207:AN208"/>
    <mergeCell ref="AO207:AO208"/>
    <mergeCell ref="AL205:AL206"/>
    <mergeCell ref="AM205:AM206"/>
    <mergeCell ref="G207:G208"/>
    <mergeCell ref="F207:F208"/>
    <mergeCell ref="M207:M208"/>
    <mergeCell ref="N207:N208"/>
    <mergeCell ref="O207:O208"/>
    <mergeCell ref="P207:P208"/>
    <mergeCell ref="Q207:Q208"/>
    <mergeCell ref="R207:R208"/>
    <mergeCell ref="S207:S208"/>
    <mergeCell ref="X207:Z207"/>
    <mergeCell ref="AA207:AC207"/>
    <mergeCell ref="AD207:AF207"/>
    <mergeCell ref="AG207:AI207"/>
    <mergeCell ref="AL207:AL208"/>
    <mergeCell ref="D209:D210"/>
    <mergeCell ref="C209:C210"/>
    <mergeCell ref="M209:M210"/>
    <mergeCell ref="N209:N210"/>
    <mergeCell ref="O209:O210"/>
    <mergeCell ref="P209:P210"/>
    <mergeCell ref="Q209:Q210"/>
    <mergeCell ref="R209:R210"/>
    <mergeCell ref="S209:S210"/>
    <mergeCell ref="X209:Z209"/>
    <mergeCell ref="AA209:AC209"/>
    <mergeCell ref="AD209:AF209"/>
    <mergeCell ref="AG209:AI209"/>
    <mergeCell ref="AL209:AL210"/>
    <mergeCell ref="E207:E208"/>
    <mergeCell ref="D207:D208"/>
    <mergeCell ref="C207:C208"/>
    <mergeCell ref="AM209:AM210"/>
    <mergeCell ref="AN209:AN210"/>
    <mergeCell ref="AO209:AO210"/>
    <mergeCell ref="AQ209:AQ210"/>
    <mergeCell ref="AR209:AR210"/>
    <mergeCell ref="AS209:AS210"/>
    <mergeCell ref="AT209:AT210"/>
    <mergeCell ref="AU209:AU210"/>
    <mergeCell ref="AV209:AV210"/>
    <mergeCell ref="AW209:AW210"/>
    <mergeCell ref="AX209:AX210"/>
    <mergeCell ref="AZ209:AZ210"/>
    <mergeCell ref="BA209:BA210"/>
    <mergeCell ref="BB209:BB210"/>
    <mergeCell ref="X210:Z210"/>
    <mergeCell ref="AA210:AC210"/>
    <mergeCell ref="AD210:AF210"/>
    <mergeCell ref="AG210:AI210"/>
    <mergeCell ref="AL211:AL213"/>
    <mergeCell ref="AM211:AM213"/>
    <mergeCell ref="AN211:AN213"/>
    <mergeCell ref="AO211:AO213"/>
    <mergeCell ref="AQ211:AQ213"/>
    <mergeCell ref="G211:G213"/>
    <mergeCell ref="F211:F213"/>
    <mergeCell ref="E211:E213"/>
    <mergeCell ref="D211:D213"/>
    <mergeCell ref="C211:C213"/>
    <mergeCell ref="M211:M213"/>
    <mergeCell ref="N211:N213"/>
    <mergeCell ref="O211:O213"/>
    <mergeCell ref="P211:P213"/>
    <mergeCell ref="Q211:Q213"/>
    <mergeCell ref="R211:R213"/>
    <mergeCell ref="S211:S213"/>
    <mergeCell ref="AR211:AR213"/>
    <mergeCell ref="AS211:AS213"/>
    <mergeCell ref="AT211:AT213"/>
    <mergeCell ref="AU211:AU213"/>
    <mergeCell ref="AV211:AV213"/>
    <mergeCell ref="AW211:AW213"/>
    <mergeCell ref="AX211:AX213"/>
    <mergeCell ref="AZ211:AZ213"/>
    <mergeCell ref="BA211:BA213"/>
    <mergeCell ref="BB211:BB213"/>
    <mergeCell ref="G214:G215"/>
    <mergeCell ref="F214:F215"/>
    <mergeCell ref="E214:E215"/>
    <mergeCell ref="D214:D215"/>
    <mergeCell ref="C214:C215"/>
    <mergeCell ref="M214:M215"/>
    <mergeCell ref="N214:N215"/>
    <mergeCell ref="O214:O215"/>
    <mergeCell ref="P214:P215"/>
    <mergeCell ref="Q214:Q215"/>
    <mergeCell ref="R214:R215"/>
    <mergeCell ref="S214:S215"/>
    <mergeCell ref="X214:Z214"/>
    <mergeCell ref="AA214:AC214"/>
    <mergeCell ref="AD214:AF214"/>
    <mergeCell ref="AG214:AI214"/>
    <mergeCell ref="AL214:AL215"/>
    <mergeCell ref="AM214:AM215"/>
    <mergeCell ref="AN214:AN215"/>
    <mergeCell ref="AO214:AO215"/>
    <mergeCell ref="AQ214:AQ215"/>
    <mergeCell ref="AR214:AR215"/>
    <mergeCell ref="B205:B215"/>
    <mergeCell ref="G216:G219"/>
    <mergeCell ref="F216:F219"/>
    <mergeCell ref="E216:E219"/>
    <mergeCell ref="D216:D219"/>
    <mergeCell ref="C216:C219"/>
    <mergeCell ref="M216:M219"/>
    <mergeCell ref="N216:N219"/>
    <mergeCell ref="O216:O219"/>
    <mergeCell ref="P216:P219"/>
    <mergeCell ref="Q216:Q219"/>
    <mergeCell ref="R216:R219"/>
    <mergeCell ref="S216:S219"/>
    <mergeCell ref="X216:Z216"/>
    <mergeCell ref="AA216:AC216"/>
    <mergeCell ref="AD216:AF216"/>
    <mergeCell ref="AG216:AI216"/>
    <mergeCell ref="X211:Z211"/>
    <mergeCell ref="AA211:AC211"/>
    <mergeCell ref="AD211:AF211"/>
    <mergeCell ref="AG211:AI211"/>
    <mergeCell ref="X212:Z212"/>
    <mergeCell ref="AA212:AC212"/>
    <mergeCell ref="AD212:AF212"/>
    <mergeCell ref="AG212:AI212"/>
    <mergeCell ref="X213:Z213"/>
    <mergeCell ref="AA213:AC213"/>
    <mergeCell ref="AD213:AF213"/>
    <mergeCell ref="AG213:AI213"/>
    <mergeCell ref="G209:G210"/>
    <mergeCell ref="F209:F210"/>
    <mergeCell ref="E209:E210"/>
    <mergeCell ref="AW214:AW215"/>
    <mergeCell ref="AX214:AX215"/>
    <mergeCell ref="AZ214:AZ215"/>
    <mergeCell ref="BA214:BA215"/>
    <mergeCell ref="BB214:BB215"/>
    <mergeCell ref="X215:Z215"/>
    <mergeCell ref="AA215:AC215"/>
    <mergeCell ref="AD215:AF215"/>
    <mergeCell ref="AG215:AI215"/>
    <mergeCell ref="AS216:AS219"/>
    <mergeCell ref="AT216:AT219"/>
    <mergeCell ref="AU216:AU219"/>
    <mergeCell ref="AV216:AV219"/>
    <mergeCell ref="AW216:AW219"/>
    <mergeCell ref="AX216:AX219"/>
    <mergeCell ref="AZ216:AZ219"/>
    <mergeCell ref="BA216:BA219"/>
    <mergeCell ref="BB216:BB219"/>
    <mergeCell ref="C220:C221"/>
    <mergeCell ref="M220:M221"/>
    <mergeCell ref="N220:N221"/>
    <mergeCell ref="O220:O221"/>
    <mergeCell ref="P220:P221"/>
    <mergeCell ref="Q220:Q221"/>
    <mergeCell ref="R220:R221"/>
    <mergeCell ref="S220:S221"/>
    <mergeCell ref="X220:Z220"/>
    <mergeCell ref="AA220:AC220"/>
    <mergeCell ref="AD220:AF220"/>
    <mergeCell ref="AG220:AI220"/>
    <mergeCell ref="AL220:AL221"/>
    <mergeCell ref="AS214:AS215"/>
    <mergeCell ref="AT214:AT215"/>
    <mergeCell ref="AU214:AU215"/>
    <mergeCell ref="AV214:AV215"/>
    <mergeCell ref="BA220:BA221"/>
    <mergeCell ref="BB220:BB221"/>
    <mergeCell ref="X221:Z221"/>
    <mergeCell ref="AA221:AC221"/>
    <mergeCell ref="AD221:AF221"/>
    <mergeCell ref="AG221:AI221"/>
    <mergeCell ref="AR220:AR221"/>
    <mergeCell ref="AQ216:AQ219"/>
    <mergeCell ref="AR216:AR219"/>
    <mergeCell ref="AA219:AC219"/>
    <mergeCell ref="AD219:AF219"/>
    <mergeCell ref="AG219:AI219"/>
    <mergeCell ref="AL216:AL219"/>
    <mergeCell ref="AM216:AM219"/>
    <mergeCell ref="AN216:AN219"/>
    <mergeCell ref="AO216:AO219"/>
    <mergeCell ref="AM220:AM221"/>
    <mergeCell ref="AN220:AN221"/>
    <mergeCell ref="AO220:AO221"/>
    <mergeCell ref="AQ220:AQ221"/>
    <mergeCell ref="X217:Z217"/>
    <mergeCell ref="AA217:AC217"/>
    <mergeCell ref="AS220:AS221"/>
    <mergeCell ref="AT220:AT221"/>
    <mergeCell ref="AU220:AU221"/>
    <mergeCell ref="AV220:AV221"/>
    <mergeCell ref="AW220:AW221"/>
    <mergeCell ref="G222:G223"/>
    <mergeCell ref="F222:F223"/>
    <mergeCell ref="E222:E223"/>
    <mergeCell ref="D222:D223"/>
    <mergeCell ref="M222:M223"/>
    <mergeCell ref="N222:N223"/>
    <mergeCell ref="O222:O223"/>
    <mergeCell ref="P222:P223"/>
    <mergeCell ref="Q222:Q223"/>
    <mergeCell ref="R222:R223"/>
    <mergeCell ref="S222:S223"/>
    <mergeCell ref="X222:Z222"/>
    <mergeCell ref="AA222:AC222"/>
    <mergeCell ref="AD222:AF222"/>
    <mergeCell ref="AG222:AI222"/>
    <mergeCell ref="AX220:AX221"/>
    <mergeCell ref="AZ220:AZ221"/>
    <mergeCell ref="G220:G221"/>
    <mergeCell ref="F220:F221"/>
    <mergeCell ref="E220:E221"/>
    <mergeCell ref="D220:D221"/>
    <mergeCell ref="AN224:AN225"/>
    <mergeCell ref="AL222:AL223"/>
    <mergeCell ref="AM222:AM223"/>
    <mergeCell ref="AN222:AN223"/>
    <mergeCell ref="P224:P225"/>
    <mergeCell ref="Q224:Q225"/>
    <mergeCell ref="R224:R225"/>
    <mergeCell ref="AX222:AX223"/>
    <mergeCell ref="AS226:AS227"/>
    <mergeCell ref="AT226:AT227"/>
    <mergeCell ref="AU226:AU227"/>
    <mergeCell ref="AV226:AV227"/>
    <mergeCell ref="AW226:AW227"/>
    <mergeCell ref="AX226:AX227"/>
    <mergeCell ref="AZ222:AZ223"/>
    <mergeCell ref="BA222:BA223"/>
    <mergeCell ref="X223:Z223"/>
    <mergeCell ref="AA223:AC223"/>
    <mergeCell ref="AD223:AF223"/>
    <mergeCell ref="AG223:AI223"/>
    <mergeCell ref="AS222:AS223"/>
    <mergeCell ref="AT222:AT223"/>
    <mergeCell ref="AU222:AU223"/>
    <mergeCell ref="AV222:AV223"/>
    <mergeCell ref="AW222:AW223"/>
    <mergeCell ref="BB222:BB223"/>
    <mergeCell ref="AZ226:AZ227"/>
    <mergeCell ref="BA226:BA227"/>
    <mergeCell ref="BB226:BB227"/>
    <mergeCell ref="X227:Z227"/>
    <mergeCell ref="AA227:AC227"/>
    <mergeCell ref="AD227:AF227"/>
    <mergeCell ref="AG227:AI227"/>
    <mergeCell ref="AO222:AO223"/>
    <mergeCell ref="AQ222:AQ223"/>
    <mergeCell ref="AR222:AR223"/>
    <mergeCell ref="AQ224:AQ225"/>
    <mergeCell ref="AR224:AR225"/>
    <mergeCell ref="AS224:AS225"/>
    <mergeCell ref="AT224:AT225"/>
    <mergeCell ref="AU224:AU225"/>
    <mergeCell ref="AV224:AV225"/>
    <mergeCell ref="AW224:AW225"/>
    <mergeCell ref="AX224:AX225"/>
    <mergeCell ref="AZ224:AZ225"/>
    <mergeCell ref="BA224:BA225"/>
    <mergeCell ref="BB224:BB225"/>
    <mergeCell ref="X225:Z225"/>
    <mergeCell ref="AA225:AC225"/>
    <mergeCell ref="AD225:AF225"/>
    <mergeCell ref="AG225:AI225"/>
    <mergeCell ref="AM226:AM227"/>
    <mergeCell ref="AN226:AN227"/>
    <mergeCell ref="AO226:AO227"/>
    <mergeCell ref="AR226:AR227"/>
    <mergeCell ref="AQ226:AQ227"/>
    <mergeCell ref="AM224:AM225"/>
    <mergeCell ref="C226:C227"/>
    <mergeCell ref="AG228:AI228"/>
    <mergeCell ref="AL228:AL229"/>
    <mergeCell ref="AM228:AM229"/>
    <mergeCell ref="G224:G225"/>
    <mergeCell ref="S224:S225"/>
    <mergeCell ref="X224:Z224"/>
    <mergeCell ref="AA224:AC224"/>
    <mergeCell ref="AD224:AF224"/>
    <mergeCell ref="AG224:AI224"/>
    <mergeCell ref="AL224:AL225"/>
    <mergeCell ref="C224:C225"/>
    <mergeCell ref="M226:M227"/>
    <mergeCell ref="N226:N227"/>
    <mergeCell ref="O226:O227"/>
    <mergeCell ref="P226:P227"/>
    <mergeCell ref="Q226:Q227"/>
    <mergeCell ref="R226:R227"/>
    <mergeCell ref="S226:S227"/>
    <mergeCell ref="X226:Z226"/>
    <mergeCell ref="AA226:AC226"/>
    <mergeCell ref="AD226:AF226"/>
    <mergeCell ref="AG226:AI226"/>
    <mergeCell ref="AL226:AL227"/>
    <mergeCell ref="H226:H227"/>
    <mergeCell ref="G226:G227"/>
    <mergeCell ref="F226:F227"/>
    <mergeCell ref="E226:E227"/>
    <mergeCell ref="AS228:AS229"/>
    <mergeCell ref="AT228:AT229"/>
    <mergeCell ref="AU228:AU229"/>
    <mergeCell ref="AV228:AV229"/>
    <mergeCell ref="AW228:AW229"/>
    <mergeCell ref="AX228:AX229"/>
    <mergeCell ref="B216:B227"/>
    <mergeCell ref="AD217:AF217"/>
    <mergeCell ref="AG217:AI217"/>
    <mergeCell ref="X218:Z218"/>
    <mergeCell ref="AA218:AC218"/>
    <mergeCell ref="AD218:AF218"/>
    <mergeCell ref="AG218:AI218"/>
    <mergeCell ref="X219:Z219"/>
    <mergeCell ref="AO224:AO225"/>
    <mergeCell ref="C222:C223"/>
    <mergeCell ref="F224:F225"/>
    <mergeCell ref="E224:E225"/>
    <mergeCell ref="D224:D225"/>
    <mergeCell ref="M224:M225"/>
    <mergeCell ref="N224:N225"/>
    <mergeCell ref="O224:O225"/>
    <mergeCell ref="C228:C229"/>
    <mergeCell ref="M228:M229"/>
    <mergeCell ref="N228:N229"/>
    <mergeCell ref="Q228:Q229"/>
    <mergeCell ref="R228:R229"/>
    <mergeCell ref="S228:S229"/>
    <mergeCell ref="X228:Z228"/>
    <mergeCell ref="AA228:AC228"/>
    <mergeCell ref="AD228:AF228"/>
    <mergeCell ref="D226:D227"/>
    <mergeCell ref="AZ228:AZ229"/>
    <mergeCell ref="BA228:BA229"/>
    <mergeCell ref="BB228:BB229"/>
    <mergeCell ref="X229:Z229"/>
    <mergeCell ref="AA229:AC229"/>
    <mergeCell ref="AD229:AF229"/>
    <mergeCell ref="AG229:AI229"/>
    <mergeCell ref="G230:G231"/>
    <mergeCell ref="F230:F231"/>
    <mergeCell ref="E230:E231"/>
    <mergeCell ref="D230:D231"/>
    <mergeCell ref="AR230:AR231"/>
    <mergeCell ref="AS230:AS231"/>
    <mergeCell ref="AT230:AT231"/>
    <mergeCell ref="AU230:AU231"/>
    <mergeCell ref="AV230:AV231"/>
    <mergeCell ref="AW230:AW231"/>
    <mergeCell ref="AX230:AX231"/>
    <mergeCell ref="AZ230:AZ231"/>
    <mergeCell ref="BA230:BA231"/>
    <mergeCell ref="BB230:BB231"/>
    <mergeCell ref="G228:G229"/>
    <mergeCell ref="F228:F229"/>
    <mergeCell ref="E228:E229"/>
    <mergeCell ref="D228:D229"/>
    <mergeCell ref="H230:H231"/>
    <mergeCell ref="AN228:AN229"/>
    <mergeCell ref="AO228:AO229"/>
    <mergeCell ref="AQ228:AQ229"/>
    <mergeCell ref="AR228:AR229"/>
    <mergeCell ref="O228:O229"/>
    <mergeCell ref="P228:P229"/>
    <mergeCell ref="C230:C231"/>
    <mergeCell ref="M230:M231"/>
    <mergeCell ref="N230:N231"/>
    <mergeCell ref="O230:O231"/>
    <mergeCell ref="P230:P231"/>
    <mergeCell ref="Q230:Q231"/>
    <mergeCell ref="R230:R231"/>
    <mergeCell ref="S230:S231"/>
    <mergeCell ref="X230:Z230"/>
    <mergeCell ref="AA230:AC230"/>
    <mergeCell ref="AD230:AF230"/>
    <mergeCell ref="AG230:AI230"/>
    <mergeCell ref="AL230:AL231"/>
    <mergeCell ref="AM230:AM231"/>
    <mergeCell ref="AN230:AN231"/>
    <mergeCell ref="AO230:AO231"/>
    <mergeCell ref="AQ230:AQ231"/>
    <mergeCell ref="X231:Z231"/>
    <mergeCell ref="AA231:AC231"/>
    <mergeCell ref="AD231:AF231"/>
    <mergeCell ref="AG231:AI231"/>
    <mergeCell ref="I230:I231"/>
    <mergeCell ref="G232:G233"/>
    <mergeCell ref="F232:F233"/>
    <mergeCell ref="E232:E233"/>
    <mergeCell ref="D232:D233"/>
    <mergeCell ref="C232:C233"/>
    <mergeCell ref="M232:M233"/>
    <mergeCell ref="N232:N233"/>
    <mergeCell ref="O232:O233"/>
    <mergeCell ref="P232:P233"/>
    <mergeCell ref="Q232:Q233"/>
    <mergeCell ref="R232:R233"/>
    <mergeCell ref="S232:S233"/>
    <mergeCell ref="X232:Z232"/>
    <mergeCell ref="AA232:AC232"/>
    <mergeCell ref="AD232:AF232"/>
    <mergeCell ref="AG232:AI232"/>
    <mergeCell ref="AL232:AL233"/>
    <mergeCell ref="H232:H233"/>
    <mergeCell ref="I232:I233"/>
    <mergeCell ref="AM232:AM233"/>
    <mergeCell ref="AN232:AN233"/>
    <mergeCell ref="AO232:AO233"/>
    <mergeCell ref="AQ232:AQ233"/>
    <mergeCell ref="AR232:AR233"/>
    <mergeCell ref="AS232:AS233"/>
    <mergeCell ref="AT232:AT233"/>
    <mergeCell ref="AU232:AU233"/>
    <mergeCell ref="AV232:AV233"/>
    <mergeCell ref="AW232:AW233"/>
    <mergeCell ref="AX232:AX233"/>
    <mergeCell ref="AZ232:AZ233"/>
    <mergeCell ref="BA232:BA233"/>
    <mergeCell ref="BB232:BB233"/>
    <mergeCell ref="X233:Z233"/>
    <mergeCell ref="AA233:AC233"/>
    <mergeCell ref="AD233:AF233"/>
    <mergeCell ref="AG233:AI233"/>
    <mergeCell ref="G234:G235"/>
    <mergeCell ref="F234:F235"/>
    <mergeCell ref="E234:E235"/>
    <mergeCell ref="C234:C235"/>
    <mergeCell ref="D234:D235"/>
    <mergeCell ref="M234:M235"/>
    <mergeCell ref="N234:N235"/>
    <mergeCell ref="O234:O235"/>
    <mergeCell ref="P234:P235"/>
    <mergeCell ref="Q234:Q235"/>
    <mergeCell ref="R234:R235"/>
    <mergeCell ref="S234:S235"/>
    <mergeCell ref="X234:Z234"/>
    <mergeCell ref="AA234:AC234"/>
    <mergeCell ref="AD234:AF234"/>
    <mergeCell ref="AG234:AI234"/>
    <mergeCell ref="AL234:AL235"/>
    <mergeCell ref="H234:H235"/>
    <mergeCell ref="I234:I235"/>
    <mergeCell ref="AX234:AX235"/>
    <mergeCell ref="AZ234:AZ235"/>
    <mergeCell ref="BA234:BA235"/>
    <mergeCell ref="BB234:BB235"/>
    <mergeCell ref="X235:Z235"/>
    <mergeCell ref="AA235:AC235"/>
    <mergeCell ref="AD235:AF235"/>
    <mergeCell ref="AG235:AI235"/>
    <mergeCell ref="AS236:AS237"/>
    <mergeCell ref="AT236:AT237"/>
    <mergeCell ref="AU236:AU237"/>
    <mergeCell ref="AV236:AV237"/>
    <mergeCell ref="AW236:AW237"/>
    <mergeCell ref="AX236:AX237"/>
    <mergeCell ref="AZ236:AZ237"/>
    <mergeCell ref="BA236:BA237"/>
    <mergeCell ref="BB236:BB237"/>
    <mergeCell ref="X237:Z237"/>
    <mergeCell ref="AA237:AC237"/>
    <mergeCell ref="AD237:AF237"/>
    <mergeCell ref="X236:Z236"/>
    <mergeCell ref="AA236:AC236"/>
    <mergeCell ref="AD236:AF236"/>
    <mergeCell ref="AG236:AI236"/>
    <mergeCell ref="AL236:AL237"/>
    <mergeCell ref="AQ236:AQ237"/>
    <mergeCell ref="AR236:AR237"/>
    <mergeCell ref="AM234:AM235"/>
    <mergeCell ref="AN234:AN235"/>
    <mergeCell ref="AO234:AO235"/>
    <mergeCell ref="AQ234:AQ235"/>
    <mergeCell ref="AR234:AR235"/>
    <mergeCell ref="AS234:AS235"/>
    <mergeCell ref="AT234:AT235"/>
    <mergeCell ref="AU234:AU235"/>
    <mergeCell ref="AV234:AV235"/>
    <mergeCell ref="AW234:AW235"/>
    <mergeCell ref="AM236:AM237"/>
    <mergeCell ref="AN236:AN237"/>
    <mergeCell ref="AO236:AO237"/>
    <mergeCell ref="C236:C237"/>
    <mergeCell ref="G238:G240"/>
    <mergeCell ref="F238:F240"/>
    <mergeCell ref="E238:E240"/>
    <mergeCell ref="D238:D240"/>
    <mergeCell ref="C238:C240"/>
    <mergeCell ref="M238:M240"/>
    <mergeCell ref="N238:N240"/>
    <mergeCell ref="O238:O240"/>
    <mergeCell ref="P238:P240"/>
    <mergeCell ref="Q238:Q240"/>
    <mergeCell ref="R238:R240"/>
    <mergeCell ref="S238:S240"/>
    <mergeCell ref="X238:Z238"/>
    <mergeCell ref="AA238:AC238"/>
    <mergeCell ref="AD238:AF238"/>
    <mergeCell ref="AG238:AI238"/>
    <mergeCell ref="AG237:AI237"/>
    <mergeCell ref="G236:G237"/>
    <mergeCell ref="F236:F237"/>
    <mergeCell ref="E236:E237"/>
    <mergeCell ref="D236:D237"/>
    <mergeCell ref="M236:M237"/>
    <mergeCell ref="N236:N237"/>
    <mergeCell ref="O236:O237"/>
    <mergeCell ref="P236:P237"/>
    <mergeCell ref="Q236:Q237"/>
    <mergeCell ref="R236:R237"/>
    <mergeCell ref="S236:S237"/>
    <mergeCell ref="AS238:AS240"/>
    <mergeCell ref="AT238:AT240"/>
    <mergeCell ref="AU238:AU240"/>
    <mergeCell ref="AV238:AV240"/>
    <mergeCell ref="AW238:AW240"/>
    <mergeCell ref="AX238:AX240"/>
    <mergeCell ref="AZ238:AZ240"/>
    <mergeCell ref="BA238:BA240"/>
    <mergeCell ref="BB238:BB240"/>
    <mergeCell ref="X239:Z239"/>
    <mergeCell ref="AA239:AC239"/>
    <mergeCell ref="AD239:AF239"/>
    <mergeCell ref="AG239:AI239"/>
    <mergeCell ref="X240:Z240"/>
    <mergeCell ref="AA240:AC240"/>
    <mergeCell ref="AD240:AF240"/>
    <mergeCell ref="AG240:AI240"/>
    <mergeCell ref="F241:F242"/>
    <mergeCell ref="E241:E242"/>
    <mergeCell ref="D241:D242"/>
    <mergeCell ref="C241:C242"/>
    <mergeCell ref="M241:M242"/>
    <mergeCell ref="N241:N242"/>
    <mergeCell ref="O241:O242"/>
    <mergeCell ref="P241:P242"/>
    <mergeCell ref="Q241:Q242"/>
    <mergeCell ref="R241:R242"/>
    <mergeCell ref="S241:S242"/>
    <mergeCell ref="AL238:AL240"/>
    <mergeCell ref="AM238:AM240"/>
    <mergeCell ref="AN238:AN240"/>
    <mergeCell ref="AO238:AO240"/>
    <mergeCell ref="AQ238:AQ240"/>
    <mergeCell ref="AR238:AR240"/>
    <mergeCell ref="AW241:AW242"/>
    <mergeCell ref="AX241:AX242"/>
    <mergeCell ref="AZ241:AZ242"/>
    <mergeCell ref="BA241:BA242"/>
    <mergeCell ref="BB241:BB242"/>
    <mergeCell ref="B228:B242"/>
    <mergeCell ref="G243:G244"/>
    <mergeCell ref="F243:F244"/>
    <mergeCell ref="E243:E244"/>
    <mergeCell ref="D243:D244"/>
    <mergeCell ref="C243:C244"/>
    <mergeCell ref="M243:M244"/>
    <mergeCell ref="N243:N244"/>
    <mergeCell ref="O243:O244"/>
    <mergeCell ref="P243:P244"/>
    <mergeCell ref="Q243:Q244"/>
    <mergeCell ref="R243:R244"/>
    <mergeCell ref="S243:S244"/>
    <mergeCell ref="X243:Z243"/>
    <mergeCell ref="AA243:AC243"/>
    <mergeCell ref="AD243:AF243"/>
    <mergeCell ref="AG243:AI243"/>
    <mergeCell ref="AL243:AL244"/>
    <mergeCell ref="AM243:AM244"/>
    <mergeCell ref="AN243:AN244"/>
    <mergeCell ref="AO243:AO244"/>
    <mergeCell ref="X244:Z244"/>
    <mergeCell ref="AA244:AC244"/>
    <mergeCell ref="AD244:AF244"/>
    <mergeCell ref="X241:Z241"/>
    <mergeCell ref="AA241:AC241"/>
    <mergeCell ref="AD241:AF241"/>
    <mergeCell ref="C245:C246"/>
    <mergeCell ref="M245:M246"/>
    <mergeCell ref="N245:N246"/>
    <mergeCell ref="O245:O246"/>
    <mergeCell ref="P245:P246"/>
    <mergeCell ref="Q245:Q246"/>
    <mergeCell ref="R245:R246"/>
    <mergeCell ref="S245:S246"/>
    <mergeCell ref="X245:Z245"/>
    <mergeCell ref="AA245:AC245"/>
    <mergeCell ref="AD245:AF245"/>
    <mergeCell ref="AG245:AI245"/>
    <mergeCell ref="AL245:AL246"/>
    <mergeCell ref="AM245:AM246"/>
    <mergeCell ref="AN245:AN246"/>
    <mergeCell ref="AO245:AO246"/>
    <mergeCell ref="AV241:AV242"/>
    <mergeCell ref="AG241:AI241"/>
    <mergeCell ref="X242:Z242"/>
    <mergeCell ref="AA242:AC242"/>
    <mergeCell ref="AD242:AF242"/>
    <mergeCell ref="AG242:AI242"/>
    <mergeCell ref="AL241:AL242"/>
    <mergeCell ref="AM241:AM242"/>
    <mergeCell ref="AN241:AN242"/>
    <mergeCell ref="AO241:AO242"/>
    <mergeCell ref="AQ241:AQ242"/>
    <mergeCell ref="AR241:AR242"/>
    <mergeCell ref="AS241:AS242"/>
    <mergeCell ref="AT241:AT242"/>
    <mergeCell ref="AU241:AU242"/>
    <mergeCell ref="G241:G242"/>
    <mergeCell ref="AG244:AI244"/>
    <mergeCell ref="AQ243:AQ244"/>
    <mergeCell ref="AR243:AR244"/>
    <mergeCell ref="AS243:AS244"/>
    <mergeCell ref="AT243:AT244"/>
    <mergeCell ref="AU243:AU244"/>
    <mergeCell ref="AV243:AV244"/>
    <mergeCell ref="AW243:AW244"/>
    <mergeCell ref="AX243:AX244"/>
    <mergeCell ref="AZ243:AZ244"/>
    <mergeCell ref="BA243:BA244"/>
    <mergeCell ref="BB243:BB244"/>
    <mergeCell ref="G245:G246"/>
    <mergeCell ref="F245:F246"/>
    <mergeCell ref="E245:E246"/>
    <mergeCell ref="D245:D246"/>
    <mergeCell ref="AM247:AM248"/>
    <mergeCell ref="AN247:AN248"/>
    <mergeCell ref="X248:Z248"/>
    <mergeCell ref="AA248:AC248"/>
    <mergeCell ref="AD248:AF248"/>
    <mergeCell ref="AG248:AI248"/>
    <mergeCell ref="AQ245:AQ246"/>
    <mergeCell ref="AR245:AR246"/>
    <mergeCell ref="AS245:AS246"/>
    <mergeCell ref="AT245:AT246"/>
    <mergeCell ref="AU245:AU246"/>
    <mergeCell ref="AV245:AV246"/>
    <mergeCell ref="AW245:AW246"/>
    <mergeCell ref="AX245:AX246"/>
    <mergeCell ref="AZ245:AZ246"/>
    <mergeCell ref="BA245:BA246"/>
    <mergeCell ref="M247:M248"/>
    <mergeCell ref="N247:N248"/>
    <mergeCell ref="O247:O248"/>
    <mergeCell ref="P247:P248"/>
    <mergeCell ref="Q247:Q248"/>
    <mergeCell ref="R247:R248"/>
    <mergeCell ref="S247:S248"/>
    <mergeCell ref="X247:Z247"/>
    <mergeCell ref="AA247:AC247"/>
    <mergeCell ref="AD247:AF247"/>
    <mergeCell ref="AG247:AI247"/>
    <mergeCell ref="AL247:AL248"/>
    <mergeCell ref="G247:G248"/>
    <mergeCell ref="F247:F248"/>
    <mergeCell ref="BB245:BB246"/>
    <mergeCell ref="X246:Z246"/>
    <mergeCell ref="AA246:AC246"/>
    <mergeCell ref="AD246:AF246"/>
    <mergeCell ref="AG246:AI246"/>
    <mergeCell ref="AO247:AO248"/>
    <mergeCell ref="AQ247:AQ248"/>
    <mergeCell ref="AR247:AR248"/>
    <mergeCell ref="AS247:AS248"/>
    <mergeCell ref="AT247:AT248"/>
    <mergeCell ref="AU247:AU248"/>
    <mergeCell ref="AV247:AV248"/>
    <mergeCell ref="AW247:AW248"/>
    <mergeCell ref="AX247:AX248"/>
    <mergeCell ref="AZ247:AZ248"/>
    <mergeCell ref="BA247:BA248"/>
    <mergeCell ref="BB247:BB248"/>
    <mergeCell ref="H245:H246"/>
    <mergeCell ref="AM249:AM250"/>
    <mergeCell ref="AN249:AN250"/>
    <mergeCell ref="AO249:AO250"/>
    <mergeCell ref="AQ249:AQ250"/>
    <mergeCell ref="AR249:AR250"/>
    <mergeCell ref="AS249:AS250"/>
    <mergeCell ref="AT249:AT250"/>
    <mergeCell ref="AU249:AU250"/>
    <mergeCell ref="AV249:AV250"/>
    <mergeCell ref="AW249:AW250"/>
    <mergeCell ref="AX249:AX250"/>
    <mergeCell ref="AZ249:AZ250"/>
    <mergeCell ref="BA249:BA250"/>
    <mergeCell ref="BB249:BB250"/>
    <mergeCell ref="X250:Z250"/>
    <mergeCell ref="AA250:AC250"/>
    <mergeCell ref="AD250:AF250"/>
    <mergeCell ref="AG250:AI250"/>
    <mergeCell ref="X249:Z249"/>
    <mergeCell ref="AA249:AC249"/>
    <mergeCell ref="AD249:AF249"/>
    <mergeCell ref="AG249:AI249"/>
    <mergeCell ref="AL249:AL250"/>
    <mergeCell ref="B243:B250"/>
    <mergeCell ref="G251:G252"/>
    <mergeCell ref="F251:F252"/>
    <mergeCell ref="E251:E252"/>
    <mergeCell ref="D251:D252"/>
    <mergeCell ref="C251:C252"/>
    <mergeCell ref="M251:M252"/>
    <mergeCell ref="N251:N252"/>
    <mergeCell ref="O251:O252"/>
    <mergeCell ref="P251:P252"/>
    <mergeCell ref="Q251:Q252"/>
    <mergeCell ref="R251:R252"/>
    <mergeCell ref="S251:S252"/>
    <mergeCell ref="X251:Z251"/>
    <mergeCell ref="AA251:AC251"/>
    <mergeCell ref="AD251:AF251"/>
    <mergeCell ref="AG251:AI251"/>
    <mergeCell ref="G249:G250"/>
    <mergeCell ref="F249:F250"/>
    <mergeCell ref="E249:E250"/>
    <mergeCell ref="D249:D250"/>
    <mergeCell ref="C249:C250"/>
    <mergeCell ref="M249:M250"/>
    <mergeCell ref="N249:N250"/>
    <mergeCell ref="O249:O250"/>
    <mergeCell ref="P249:P250"/>
    <mergeCell ref="Q249:Q250"/>
    <mergeCell ref="R249:R250"/>
    <mergeCell ref="S249:S250"/>
    <mergeCell ref="E247:E248"/>
    <mergeCell ref="D247:D248"/>
    <mergeCell ref="C247:C248"/>
    <mergeCell ref="AS251:AS252"/>
    <mergeCell ref="AT251:AT252"/>
    <mergeCell ref="AU251:AU252"/>
    <mergeCell ref="AV251:AV252"/>
    <mergeCell ref="AW251:AW252"/>
    <mergeCell ref="AX251:AX252"/>
    <mergeCell ref="AZ251:AZ252"/>
    <mergeCell ref="BA251:BA252"/>
    <mergeCell ref="BB251:BB252"/>
    <mergeCell ref="AS253:AS254"/>
    <mergeCell ref="AT253:AT254"/>
    <mergeCell ref="AU253:AU254"/>
    <mergeCell ref="AV253:AV254"/>
    <mergeCell ref="AW253:AW254"/>
    <mergeCell ref="AX253:AX254"/>
    <mergeCell ref="AZ253:AZ254"/>
    <mergeCell ref="BA253:BA254"/>
    <mergeCell ref="BB253:BB254"/>
    <mergeCell ref="E253:E254"/>
    <mergeCell ref="D253:D254"/>
    <mergeCell ref="M253:M254"/>
    <mergeCell ref="N253:N254"/>
    <mergeCell ref="O253:O254"/>
    <mergeCell ref="P253:P254"/>
    <mergeCell ref="Q253:Q254"/>
    <mergeCell ref="R253:R254"/>
    <mergeCell ref="S253:S254"/>
    <mergeCell ref="X253:Z253"/>
    <mergeCell ref="AA253:AC253"/>
    <mergeCell ref="AD253:AF253"/>
    <mergeCell ref="AG253:AI253"/>
    <mergeCell ref="AQ253:AQ254"/>
    <mergeCell ref="AR253:AR254"/>
    <mergeCell ref="AL251:AL252"/>
    <mergeCell ref="AM251:AM252"/>
    <mergeCell ref="AN251:AN252"/>
    <mergeCell ref="AO251:AO252"/>
    <mergeCell ref="AQ251:AQ252"/>
    <mergeCell ref="AR251:AR252"/>
    <mergeCell ref="AL253:AL254"/>
    <mergeCell ref="AM253:AM254"/>
    <mergeCell ref="AN253:AN254"/>
    <mergeCell ref="AO253:AO254"/>
    <mergeCell ref="X252:Z252"/>
    <mergeCell ref="AA252:AC252"/>
    <mergeCell ref="AD252:AF252"/>
    <mergeCell ref="AG252:AI252"/>
    <mergeCell ref="AO255:AO257"/>
    <mergeCell ref="X256:Z256"/>
    <mergeCell ref="AA256:AC256"/>
    <mergeCell ref="AD256:AF256"/>
    <mergeCell ref="AG256:AI256"/>
    <mergeCell ref="X257:Z257"/>
    <mergeCell ref="AA257:AC257"/>
    <mergeCell ref="AD257:AF257"/>
    <mergeCell ref="AG257:AI257"/>
    <mergeCell ref="C253:C254"/>
    <mergeCell ref="G255:G257"/>
    <mergeCell ref="F255:F257"/>
    <mergeCell ref="E255:E257"/>
    <mergeCell ref="D255:D257"/>
    <mergeCell ref="C255:C257"/>
    <mergeCell ref="M255:M257"/>
    <mergeCell ref="N255:N257"/>
    <mergeCell ref="O255:O257"/>
    <mergeCell ref="P255:P257"/>
    <mergeCell ref="Q255:Q257"/>
    <mergeCell ref="R255:R257"/>
    <mergeCell ref="S255:S257"/>
    <mergeCell ref="X255:Z255"/>
    <mergeCell ref="AA255:AC255"/>
    <mergeCell ref="AD255:AF255"/>
    <mergeCell ref="AG255:AI255"/>
    <mergeCell ref="X254:Z254"/>
    <mergeCell ref="AA254:AC254"/>
    <mergeCell ref="AD254:AF254"/>
    <mergeCell ref="AG254:AI254"/>
    <mergeCell ref="G253:G254"/>
    <mergeCell ref="F253:F254"/>
    <mergeCell ref="BA258:BA259"/>
    <mergeCell ref="BB258:BB259"/>
    <mergeCell ref="AZ255:AZ257"/>
    <mergeCell ref="BA255:BA257"/>
    <mergeCell ref="BB255:BB257"/>
    <mergeCell ref="AQ255:AQ257"/>
    <mergeCell ref="AR255:AR257"/>
    <mergeCell ref="AS255:AS257"/>
    <mergeCell ref="AT255:AT257"/>
    <mergeCell ref="AU255:AU257"/>
    <mergeCell ref="AV255:AV257"/>
    <mergeCell ref="AW255:AW257"/>
    <mergeCell ref="AX255:AX257"/>
    <mergeCell ref="D258:D259"/>
    <mergeCell ref="C258:C259"/>
    <mergeCell ref="M258:M259"/>
    <mergeCell ref="N258:N259"/>
    <mergeCell ref="O258:O259"/>
    <mergeCell ref="P258:P259"/>
    <mergeCell ref="Q258:Q259"/>
    <mergeCell ref="R258:R259"/>
    <mergeCell ref="S258:S259"/>
    <mergeCell ref="X258:Z258"/>
    <mergeCell ref="AA258:AC258"/>
    <mergeCell ref="AD258:AF258"/>
    <mergeCell ref="AG258:AI258"/>
    <mergeCell ref="AL258:AL259"/>
    <mergeCell ref="AM258:AM259"/>
    <mergeCell ref="AN258:AN259"/>
    <mergeCell ref="AO258:AO259"/>
    <mergeCell ref="X259:Z259"/>
    <mergeCell ref="AL255:AL257"/>
    <mergeCell ref="BA260:BA261"/>
    <mergeCell ref="G260:G261"/>
    <mergeCell ref="F260:F261"/>
    <mergeCell ref="E260:E261"/>
    <mergeCell ref="D260:D261"/>
    <mergeCell ref="C260:C261"/>
    <mergeCell ref="M260:M261"/>
    <mergeCell ref="N260:N261"/>
    <mergeCell ref="O260:O261"/>
    <mergeCell ref="P260:P261"/>
    <mergeCell ref="Q260:Q261"/>
    <mergeCell ref="R260:R261"/>
    <mergeCell ref="S260:S261"/>
    <mergeCell ref="X260:Z260"/>
    <mergeCell ref="AA260:AC260"/>
    <mergeCell ref="AD260:AF260"/>
    <mergeCell ref="AG260:AI260"/>
    <mergeCell ref="AL260:AL261"/>
    <mergeCell ref="AM260:AM261"/>
    <mergeCell ref="AN260:AN261"/>
    <mergeCell ref="AO260:AO261"/>
    <mergeCell ref="X261:Z261"/>
    <mergeCell ref="AA261:AC261"/>
    <mergeCell ref="AD261:AF261"/>
    <mergeCell ref="AG261:AI261"/>
    <mergeCell ref="AQ260:AQ261"/>
    <mergeCell ref="BA263:BA264"/>
    <mergeCell ref="BB263:BB264"/>
    <mergeCell ref="X264:Z264"/>
    <mergeCell ref="AA264:AC264"/>
    <mergeCell ref="AD264:AF264"/>
    <mergeCell ref="AG264:AI264"/>
    <mergeCell ref="C265:C266"/>
    <mergeCell ref="D265:D266"/>
    <mergeCell ref="BB260:BB261"/>
    <mergeCell ref="X262:Z262"/>
    <mergeCell ref="AA262:AC262"/>
    <mergeCell ref="AD262:AF262"/>
    <mergeCell ref="AG262:AI262"/>
    <mergeCell ref="G263:G264"/>
    <mergeCell ref="F263:F264"/>
    <mergeCell ref="E263:E264"/>
    <mergeCell ref="D263:D264"/>
    <mergeCell ref="C263:C264"/>
    <mergeCell ref="M263:M264"/>
    <mergeCell ref="N263:N264"/>
    <mergeCell ref="O263:O264"/>
    <mergeCell ref="P263:P264"/>
    <mergeCell ref="Q263:Q264"/>
    <mergeCell ref="R263:R264"/>
    <mergeCell ref="S263:S264"/>
    <mergeCell ref="X263:Z263"/>
    <mergeCell ref="AA263:AC263"/>
    <mergeCell ref="AD263:AF263"/>
    <mergeCell ref="AG263:AI263"/>
    <mergeCell ref="AL263:AL264"/>
    <mergeCell ref="AM263:AM264"/>
    <mergeCell ref="AN263:AN264"/>
    <mergeCell ref="AX263:AX264"/>
    <mergeCell ref="AZ263:AZ264"/>
    <mergeCell ref="AR260:AR261"/>
    <mergeCell ref="AS260:AS261"/>
    <mergeCell ref="AT260:AT261"/>
    <mergeCell ref="AU260:AU261"/>
    <mergeCell ref="AV260:AV261"/>
    <mergeCell ref="AW260:AW261"/>
    <mergeCell ref="AX260:AX261"/>
    <mergeCell ref="AZ260:AZ261"/>
    <mergeCell ref="AR258:AR259"/>
    <mergeCell ref="AS258:AS259"/>
    <mergeCell ref="AT258:AT259"/>
    <mergeCell ref="AU258:AU259"/>
    <mergeCell ref="AV258:AV259"/>
    <mergeCell ref="AW258:AW259"/>
    <mergeCell ref="AX258:AX259"/>
    <mergeCell ref="AZ258:AZ259"/>
    <mergeCell ref="AR263:AR264"/>
    <mergeCell ref="AS263:AS264"/>
    <mergeCell ref="AT263:AT264"/>
    <mergeCell ref="AU263:AU264"/>
    <mergeCell ref="AV263:AV264"/>
    <mergeCell ref="AW263:AW264"/>
    <mergeCell ref="E267:E268"/>
    <mergeCell ref="D267:D268"/>
    <mergeCell ref="C267:C268"/>
    <mergeCell ref="AR267:AR268"/>
    <mergeCell ref="AS267:AS268"/>
    <mergeCell ref="B251:B266"/>
    <mergeCell ref="M267:M268"/>
    <mergeCell ref="N267:N268"/>
    <mergeCell ref="O267:O268"/>
    <mergeCell ref="P267:P268"/>
    <mergeCell ref="Q267:Q268"/>
    <mergeCell ref="R267:R268"/>
    <mergeCell ref="S267:S268"/>
    <mergeCell ref="X267:Z267"/>
    <mergeCell ref="AA267:AC267"/>
    <mergeCell ref="AD267:AF267"/>
    <mergeCell ref="AG267:AI267"/>
    <mergeCell ref="AL267:AL268"/>
    <mergeCell ref="AM267:AM268"/>
    <mergeCell ref="AN267:AN268"/>
    <mergeCell ref="AO267:AO268"/>
    <mergeCell ref="AA259:AC259"/>
    <mergeCell ref="AD259:AF259"/>
    <mergeCell ref="AG259:AI259"/>
    <mergeCell ref="AQ258:AQ259"/>
    <mergeCell ref="G258:G259"/>
    <mergeCell ref="F258:F259"/>
    <mergeCell ref="E258:E259"/>
    <mergeCell ref="AO263:AO264"/>
    <mergeCell ref="AQ263:AQ264"/>
    <mergeCell ref="AM255:AM257"/>
    <mergeCell ref="AN255:AN257"/>
    <mergeCell ref="AZ269:AZ270"/>
    <mergeCell ref="BA269:BA270"/>
    <mergeCell ref="G269:G270"/>
    <mergeCell ref="BB269:BB270"/>
    <mergeCell ref="AU267:AU268"/>
    <mergeCell ref="AV267:AV268"/>
    <mergeCell ref="AW267:AW268"/>
    <mergeCell ref="AX267:AX268"/>
    <mergeCell ref="AZ267:AZ268"/>
    <mergeCell ref="BA267:BA268"/>
    <mergeCell ref="BB267:BB268"/>
    <mergeCell ref="X268:Z268"/>
    <mergeCell ref="AA268:AC268"/>
    <mergeCell ref="AD268:AF268"/>
    <mergeCell ref="AG268:AI268"/>
    <mergeCell ref="G267:G268"/>
    <mergeCell ref="F267:F268"/>
    <mergeCell ref="AQ267:AQ268"/>
    <mergeCell ref="AD269:AF269"/>
    <mergeCell ref="S269:S270"/>
    <mergeCell ref="X269:Z269"/>
    <mergeCell ref="AA269:AC269"/>
    <mergeCell ref="AG271:AI271"/>
    <mergeCell ref="AL271:AL272"/>
    <mergeCell ref="AM271:AM272"/>
    <mergeCell ref="AN271:AN272"/>
    <mergeCell ref="AO271:AO272"/>
    <mergeCell ref="AQ271:AQ272"/>
    <mergeCell ref="AR271:AR272"/>
    <mergeCell ref="AG269:AI269"/>
    <mergeCell ref="AL269:AL270"/>
    <mergeCell ref="AT267:AT268"/>
    <mergeCell ref="AN269:AN270"/>
    <mergeCell ref="AO269:AO270"/>
    <mergeCell ref="X270:Z270"/>
    <mergeCell ref="AA270:AC270"/>
    <mergeCell ref="AD270:AF270"/>
    <mergeCell ref="AG270:AI270"/>
    <mergeCell ref="AQ269:AQ270"/>
    <mergeCell ref="AR269:AR270"/>
    <mergeCell ref="AS269:AS270"/>
    <mergeCell ref="AT269:AT270"/>
    <mergeCell ref="AS271:AS272"/>
    <mergeCell ref="AT271:AT272"/>
    <mergeCell ref="AU271:AU272"/>
    <mergeCell ref="AV271:AV272"/>
    <mergeCell ref="AW271:AW272"/>
    <mergeCell ref="AX271:AX272"/>
    <mergeCell ref="AZ271:AZ272"/>
    <mergeCell ref="BA271:BA272"/>
    <mergeCell ref="BB271:BB272"/>
    <mergeCell ref="X272:Z272"/>
    <mergeCell ref="M269:M270"/>
    <mergeCell ref="AA272:AC272"/>
    <mergeCell ref="AD272:AF272"/>
    <mergeCell ref="AG272:AI272"/>
    <mergeCell ref="AM269:AM270"/>
    <mergeCell ref="C271:C272"/>
    <mergeCell ref="D271:D272"/>
    <mergeCell ref="E271:E272"/>
    <mergeCell ref="F271:F272"/>
    <mergeCell ref="G271:G272"/>
    <mergeCell ref="F269:F270"/>
    <mergeCell ref="E269:E270"/>
    <mergeCell ref="D269:D270"/>
    <mergeCell ref="C269:C270"/>
    <mergeCell ref="N269:N270"/>
    <mergeCell ref="O269:O270"/>
    <mergeCell ref="AU269:AU270"/>
    <mergeCell ref="AV269:AV270"/>
    <mergeCell ref="AW269:AW270"/>
    <mergeCell ref="M271:M272"/>
    <mergeCell ref="N271:N272"/>
    <mergeCell ref="O271:O272"/>
    <mergeCell ref="P271:P272"/>
    <mergeCell ref="Q271:Q272"/>
    <mergeCell ref="M273:M274"/>
    <mergeCell ref="N273:N274"/>
    <mergeCell ref="O273:O274"/>
    <mergeCell ref="P273:P274"/>
    <mergeCell ref="Q273:Q274"/>
    <mergeCell ref="R273:R274"/>
    <mergeCell ref="S273:S274"/>
    <mergeCell ref="X273:Z273"/>
    <mergeCell ref="AA273:AC273"/>
    <mergeCell ref="AD273:AF273"/>
    <mergeCell ref="AG273:AI273"/>
    <mergeCell ref="AL273:AL274"/>
    <mergeCell ref="G273:G274"/>
    <mergeCell ref="F273:F274"/>
    <mergeCell ref="E273:E274"/>
    <mergeCell ref="D273:D274"/>
    <mergeCell ref="C273:C274"/>
    <mergeCell ref="AZ273:AZ274"/>
    <mergeCell ref="BA273:BA274"/>
    <mergeCell ref="BB273:BB274"/>
    <mergeCell ref="X274:Z274"/>
    <mergeCell ref="AA274:AC274"/>
    <mergeCell ref="AD274:AF274"/>
    <mergeCell ref="AG274:AI274"/>
    <mergeCell ref="AS275:AS276"/>
    <mergeCell ref="AT275:AT276"/>
    <mergeCell ref="AU275:AU276"/>
    <mergeCell ref="AV275:AV276"/>
    <mergeCell ref="AW275:AW276"/>
    <mergeCell ref="AX275:AX276"/>
    <mergeCell ref="AZ275:AZ276"/>
    <mergeCell ref="BA275:BA276"/>
    <mergeCell ref="BB275:BB276"/>
    <mergeCell ref="X276:Z276"/>
    <mergeCell ref="AA276:AC276"/>
    <mergeCell ref="AD276:AF276"/>
    <mergeCell ref="AM273:AM274"/>
    <mergeCell ref="AN273:AN274"/>
    <mergeCell ref="AO273:AO274"/>
    <mergeCell ref="AQ273:AQ274"/>
    <mergeCell ref="AR273:AR274"/>
    <mergeCell ref="AS273:AS274"/>
    <mergeCell ref="AM275:AM276"/>
    <mergeCell ref="AN275:AN276"/>
    <mergeCell ref="AO275:AO276"/>
    <mergeCell ref="AD275:AF275"/>
    <mergeCell ref="AG275:AI275"/>
    <mergeCell ref="AT273:AT274"/>
    <mergeCell ref="AU273:AU274"/>
    <mergeCell ref="AV273:AV274"/>
    <mergeCell ref="AW273:AW274"/>
    <mergeCell ref="AX273:AX274"/>
    <mergeCell ref="AX269:AX270"/>
    <mergeCell ref="C275:C276"/>
    <mergeCell ref="C277:C279"/>
    <mergeCell ref="D277:D279"/>
    <mergeCell ref="E277:E279"/>
    <mergeCell ref="F277:F279"/>
    <mergeCell ref="G277:G279"/>
    <mergeCell ref="M277:M279"/>
    <mergeCell ref="N277:N279"/>
    <mergeCell ref="O277:O279"/>
    <mergeCell ref="P277:P279"/>
    <mergeCell ref="Q277:Q279"/>
    <mergeCell ref="R277:R279"/>
    <mergeCell ref="S277:S279"/>
    <mergeCell ref="X277:Z277"/>
    <mergeCell ref="AA277:AC277"/>
    <mergeCell ref="AD277:AF277"/>
    <mergeCell ref="AG277:AI277"/>
    <mergeCell ref="P275:P276"/>
    <mergeCell ref="Q275:Q276"/>
    <mergeCell ref="R275:R276"/>
    <mergeCell ref="S275:S276"/>
    <mergeCell ref="X275:Z275"/>
    <mergeCell ref="AA275:AC275"/>
    <mergeCell ref="AM277:AM279"/>
    <mergeCell ref="AN277:AN279"/>
    <mergeCell ref="AO277:AO279"/>
    <mergeCell ref="AG276:AI276"/>
    <mergeCell ref="G275:G276"/>
    <mergeCell ref="F275:F276"/>
    <mergeCell ref="E275:E276"/>
    <mergeCell ref="D275:D276"/>
    <mergeCell ref="M275:M276"/>
    <mergeCell ref="N275:N276"/>
    <mergeCell ref="O275:O276"/>
    <mergeCell ref="AQ277:AQ279"/>
    <mergeCell ref="AR277:AR279"/>
    <mergeCell ref="AS277:AS279"/>
    <mergeCell ref="AT277:AT279"/>
    <mergeCell ref="AU277:AU279"/>
    <mergeCell ref="AL275:AL276"/>
    <mergeCell ref="AQ275:AQ276"/>
    <mergeCell ref="AR275:AR276"/>
    <mergeCell ref="H275:H276"/>
    <mergeCell ref="I275:I276"/>
    <mergeCell ref="H277:H279"/>
    <mergeCell ref="I277:I279"/>
    <mergeCell ref="AV277:AV279"/>
    <mergeCell ref="AW277:AW279"/>
    <mergeCell ref="AX277:AX279"/>
    <mergeCell ref="AZ277:AZ279"/>
    <mergeCell ref="BA277:BA279"/>
    <mergeCell ref="BB277:BB279"/>
    <mergeCell ref="X278:Z278"/>
    <mergeCell ref="AA278:AC278"/>
    <mergeCell ref="AD278:AF278"/>
    <mergeCell ref="AG278:AI278"/>
    <mergeCell ref="X279:Z279"/>
    <mergeCell ref="AA279:AC279"/>
    <mergeCell ref="AD279:AF279"/>
    <mergeCell ref="AG279:AI279"/>
    <mergeCell ref="C280:C281"/>
    <mergeCell ref="D280:D281"/>
    <mergeCell ref="E280:E281"/>
    <mergeCell ref="F280:F281"/>
    <mergeCell ref="G280:G281"/>
    <mergeCell ref="M280:M281"/>
    <mergeCell ref="N280:N281"/>
    <mergeCell ref="O280:O281"/>
    <mergeCell ref="P280:P281"/>
    <mergeCell ref="Q280:Q281"/>
    <mergeCell ref="R280:R281"/>
    <mergeCell ref="S280:S281"/>
    <mergeCell ref="X280:Z280"/>
    <mergeCell ref="AA280:AC280"/>
    <mergeCell ref="AD280:AF280"/>
    <mergeCell ref="AG280:AI280"/>
    <mergeCell ref="AL280:AL281"/>
    <mergeCell ref="AL277:AL279"/>
    <mergeCell ref="AM280:AM281"/>
    <mergeCell ref="AN280:AN281"/>
    <mergeCell ref="AO280:AO281"/>
    <mergeCell ref="AQ280:AQ281"/>
    <mergeCell ref="AR280:AR281"/>
    <mergeCell ref="AS280:AS281"/>
    <mergeCell ref="AT280:AT281"/>
    <mergeCell ref="AU280:AU281"/>
    <mergeCell ref="AV280:AV281"/>
    <mergeCell ref="AW280:AW281"/>
    <mergeCell ref="AX280:AX281"/>
    <mergeCell ref="AZ280:AZ281"/>
    <mergeCell ref="BA280:BA281"/>
    <mergeCell ref="BB280:BB281"/>
    <mergeCell ref="X281:Z281"/>
    <mergeCell ref="AA281:AC281"/>
    <mergeCell ref="AD281:AF281"/>
    <mergeCell ref="AG281:AI281"/>
    <mergeCell ref="F293:F294"/>
    <mergeCell ref="G293:G294"/>
    <mergeCell ref="M293:M294"/>
    <mergeCell ref="N293:N294"/>
    <mergeCell ref="O293:O294"/>
    <mergeCell ref="P293:P294"/>
    <mergeCell ref="Q293:Q294"/>
    <mergeCell ref="R293:R294"/>
    <mergeCell ref="S293:S294"/>
    <mergeCell ref="X293:Z293"/>
    <mergeCell ref="AA293:AC293"/>
    <mergeCell ref="AD293:AF293"/>
    <mergeCell ref="AG293:AI293"/>
    <mergeCell ref="C291:C292"/>
    <mergeCell ref="D291:D292"/>
    <mergeCell ref="E291:E292"/>
    <mergeCell ref="F291:F292"/>
    <mergeCell ref="G291:G292"/>
    <mergeCell ref="M291:M292"/>
    <mergeCell ref="N291:N292"/>
    <mergeCell ref="O291:O292"/>
    <mergeCell ref="P291:P292"/>
    <mergeCell ref="Q291:Q292"/>
    <mergeCell ref="R291:R292"/>
    <mergeCell ref="S291:S292"/>
    <mergeCell ref="X291:Z291"/>
    <mergeCell ref="AA291:AC291"/>
    <mergeCell ref="AD291:AF291"/>
    <mergeCell ref="AV291:AV292"/>
    <mergeCell ref="AW291:AW292"/>
    <mergeCell ref="AX291:AX292"/>
    <mergeCell ref="AZ291:AZ292"/>
    <mergeCell ref="BA291:BA292"/>
    <mergeCell ref="BB291:BB292"/>
    <mergeCell ref="X292:Z292"/>
    <mergeCell ref="AA292:AC292"/>
    <mergeCell ref="AD292:AF292"/>
    <mergeCell ref="AG292:AI292"/>
    <mergeCell ref="AL293:AL294"/>
    <mergeCell ref="AM293:AM294"/>
    <mergeCell ref="AN293:AN294"/>
    <mergeCell ref="AO293:AO294"/>
    <mergeCell ref="AQ293:AQ294"/>
    <mergeCell ref="AR293:AR294"/>
    <mergeCell ref="AS293:AS294"/>
    <mergeCell ref="AT293:AT294"/>
    <mergeCell ref="AU293:AU294"/>
    <mergeCell ref="AV293:AV294"/>
    <mergeCell ref="AW293:AW294"/>
    <mergeCell ref="AX293:AX294"/>
    <mergeCell ref="AZ293:AZ294"/>
    <mergeCell ref="BA293:BA294"/>
    <mergeCell ref="BB293:BB294"/>
    <mergeCell ref="AG294:AI294"/>
    <mergeCell ref="AR291:AR292"/>
    <mergeCell ref="AS291:AS292"/>
    <mergeCell ref="AT291:AT292"/>
    <mergeCell ref="AU291:AU292"/>
    <mergeCell ref="B291:B300"/>
    <mergeCell ref="AA39:AC39"/>
    <mergeCell ref="AA40:AC40"/>
    <mergeCell ref="S33:S34"/>
    <mergeCell ref="R33:R34"/>
    <mergeCell ref="AQ295:AQ300"/>
    <mergeCell ref="AN298:AN300"/>
    <mergeCell ref="AO298:AO300"/>
    <mergeCell ref="X300:Z300"/>
    <mergeCell ref="AA300:AC300"/>
    <mergeCell ref="AD300:AF300"/>
    <mergeCell ref="AG300:AI300"/>
    <mergeCell ref="AG291:AI291"/>
    <mergeCell ref="AL291:AL292"/>
    <mergeCell ref="AM291:AM292"/>
    <mergeCell ref="AN291:AN292"/>
    <mergeCell ref="AO291:AO292"/>
    <mergeCell ref="AQ291:AQ292"/>
    <mergeCell ref="X294:Z294"/>
    <mergeCell ref="AA294:AC294"/>
    <mergeCell ref="AD294:AF294"/>
    <mergeCell ref="AL298:AL300"/>
    <mergeCell ref="AM298:AM300"/>
    <mergeCell ref="X295:Z295"/>
    <mergeCell ref="X299:Z299"/>
    <mergeCell ref="AA299:AC299"/>
    <mergeCell ref="AD299:AF299"/>
    <mergeCell ref="AG299:AI299"/>
    <mergeCell ref="AG298:AI298"/>
    <mergeCell ref="C293:C294"/>
    <mergeCell ref="D293:D294"/>
    <mergeCell ref="E293:E294"/>
    <mergeCell ref="AR295:AR300"/>
    <mergeCell ref="AS295:AS300"/>
    <mergeCell ref="AT295:AT300"/>
    <mergeCell ref="AU295:AU300"/>
    <mergeCell ref="AV295:AV300"/>
    <mergeCell ref="AW295:AW300"/>
    <mergeCell ref="AX295:AX300"/>
    <mergeCell ref="AZ295:AZ300"/>
    <mergeCell ref="BA295:BA300"/>
    <mergeCell ref="BB295:BB300"/>
    <mergeCell ref="AL296:AL297"/>
    <mergeCell ref="AM296:AM297"/>
    <mergeCell ref="AN296:AN297"/>
    <mergeCell ref="AO296:AO297"/>
    <mergeCell ref="X296:Z296"/>
    <mergeCell ref="AA296:AC296"/>
    <mergeCell ref="AD296:AF296"/>
    <mergeCell ref="AG296:AI296"/>
    <mergeCell ref="X297:Z297"/>
    <mergeCell ref="AA297:AC297"/>
    <mergeCell ref="AD297:AF297"/>
    <mergeCell ref="AG297:AI297"/>
    <mergeCell ref="X298:Z298"/>
    <mergeCell ref="AA298:AC298"/>
    <mergeCell ref="AD298:AF298"/>
    <mergeCell ref="D5:K5"/>
    <mergeCell ref="C23:C25"/>
    <mergeCell ref="M23:M25"/>
    <mergeCell ref="N23:N25"/>
    <mergeCell ref="O23:O25"/>
    <mergeCell ref="P23:P25"/>
    <mergeCell ref="N11:N12"/>
    <mergeCell ref="J11:J12"/>
    <mergeCell ref="G11:G12"/>
    <mergeCell ref="F11:F12"/>
    <mergeCell ref="H18:H19"/>
    <mergeCell ref="AG23:AI23"/>
    <mergeCell ref="X24:Z24"/>
    <mergeCell ref="AA24:AC24"/>
    <mergeCell ref="AD24:AF24"/>
    <mergeCell ref="J13:J15"/>
    <mergeCell ref="AD12:AF12"/>
    <mergeCell ref="S11:S12"/>
    <mergeCell ref="X12:Z12"/>
    <mergeCell ref="AG18:AI18"/>
    <mergeCell ref="X18:Z18"/>
    <mergeCell ref="AA18:AC18"/>
    <mergeCell ref="AD18:AF18"/>
    <mergeCell ref="N20:N22"/>
    <mergeCell ref="O20:O22"/>
    <mergeCell ref="P20:P22"/>
    <mergeCell ref="N18:N19"/>
    <mergeCell ref="M18:M19"/>
    <mergeCell ref="Q20:Q22"/>
    <mergeCell ref="R20:R22"/>
    <mergeCell ref="S20:S22"/>
    <mergeCell ref="I18:I19"/>
    <mergeCell ref="D109:D110"/>
    <mergeCell ref="C109:C110"/>
    <mergeCell ref="M109:M110"/>
    <mergeCell ref="N109:N110"/>
    <mergeCell ref="O109:O110"/>
    <mergeCell ref="P109:P110"/>
    <mergeCell ref="Q109:Q110"/>
    <mergeCell ref="R109:R110"/>
    <mergeCell ref="S109:S110"/>
    <mergeCell ref="X109:Z109"/>
    <mergeCell ref="H109:H110"/>
    <mergeCell ref="I109:I110"/>
    <mergeCell ref="BA84:BA85"/>
    <mergeCell ref="BB78:BB82"/>
    <mergeCell ref="X83:Z83"/>
    <mergeCell ref="C26:C27"/>
    <mergeCell ref="M26:M27"/>
    <mergeCell ref="N26:N27"/>
    <mergeCell ref="O26:O27"/>
    <mergeCell ref="P26:P27"/>
    <mergeCell ref="D91:D93"/>
    <mergeCell ref="C91:C93"/>
    <mergeCell ref="M91:M93"/>
    <mergeCell ref="N91:N93"/>
    <mergeCell ref="O91:O93"/>
    <mergeCell ref="P91:P93"/>
    <mergeCell ref="Q91:Q93"/>
    <mergeCell ref="D96:D97"/>
    <mergeCell ref="C96:C97"/>
    <mergeCell ref="R96:R97"/>
    <mergeCell ref="S96:S97"/>
    <mergeCell ref="X97:Z97"/>
    <mergeCell ref="BC122:BD123"/>
    <mergeCell ref="BC124:BD124"/>
    <mergeCell ref="BC125:BD126"/>
    <mergeCell ref="BC127:BD128"/>
    <mergeCell ref="BC78:BE82"/>
    <mergeCell ref="BC91:BE93"/>
    <mergeCell ref="BC88:BE90"/>
    <mergeCell ref="BC86:BE87"/>
    <mergeCell ref="BC83:BE83"/>
    <mergeCell ref="BC84:BE85"/>
    <mergeCell ref="Q33:Q34"/>
    <mergeCell ref="P33:P34"/>
    <mergeCell ref="AD33:AF33"/>
    <mergeCell ref="AD34:AF34"/>
    <mergeCell ref="AD35:AF35"/>
    <mergeCell ref="AD39:AF39"/>
    <mergeCell ref="AD40:AF40"/>
    <mergeCell ref="AU109:AU110"/>
    <mergeCell ref="AV109:AV110"/>
    <mergeCell ref="AW109:AW110"/>
    <mergeCell ref="AX109:AX110"/>
    <mergeCell ref="AZ109:AZ110"/>
    <mergeCell ref="BA109:BA110"/>
    <mergeCell ref="BB109:BB110"/>
    <mergeCell ref="X107:Z107"/>
    <mergeCell ref="AA92:AC92"/>
    <mergeCell ref="AD92:AF92"/>
    <mergeCell ref="AG92:AI92"/>
    <mergeCell ref="AM88:AM90"/>
    <mergeCell ref="AN88:AN90"/>
    <mergeCell ref="AO88:AO90"/>
    <mergeCell ref="AO86:AO87"/>
  </mergeCells>
  <conditionalFormatting sqref="AW10">
    <cfRule type="cellIs" dxfId="854" priority="847" operator="equal">
      <formula>"Alto"</formula>
    </cfRule>
    <cfRule type="cellIs" dxfId="853" priority="848" operator="equal">
      <formula>"Bajo"</formula>
    </cfRule>
    <cfRule type="cellIs" dxfId="852" priority="849" operator="equal">
      <formula>"Medio"</formula>
    </cfRule>
  </conditionalFormatting>
  <conditionalFormatting sqref="S10">
    <cfRule type="cellIs" dxfId="851" priority="844" operator="equal">
      <formula>"Alto"</formula>
    </cfRule>
    <cfRule type="cellIs" dxfId="850" priority="845" operator="equal">
      <formula>"Bajo"</formula>
    </cfRule>
    <cfRule type="cellIs" dxfId="849" priority="846" operator="equal">
      <formula>"Medio"</formula>
    </cfRule>
  </conditionalFormatting>
  <conditionalFormatting sqref="S11 S13">
    <cfRule type="cellIs" dxfId="848" priority="841" operator="equal">
      <formula>"Alto"</formula>
    </cfRule>
    <cfRule type="cellIs" dxfId="847" priority="842" operator="equal">
      <formula>"Bajo"</formula>
    </cfRule>
    <cfRule type="cellIs" dxfId="846" priority="843" operator="equal">
      <formula>"Medio"</formula>
    </cfRule>
  </conditionalFormatting>
  <conditionalFormatting sqref="AW11">
    <cfRule type="cellIs" dxfId="845" priority="838" operator="equal">
      <formula>"Alto"</formula>
    </cfRule>
    <cfRule type="cellIs" dxfId="844" priority="839" operator="equal">
      <formula>"Bajo"</formula>
    </cfRule>
    <cfRule type="cellIs" dxfId="843" priority="840" operator="equal">
      <formula>"Medio"</formula>
    </cfRule>
  </conditionalFormatting>
  <conditionalFormatting sqref="AW13">
    <cfRule type="cellIs" dxfId="842" priority="835" operator="equal">
      <formula>"Alto"</formula>
    </cfRule>
    <cfRule type="cellIs" dxfId="841" priority="836" operator="equal">
      <formula>"Bajo"</formula>
    </cfRule>
    <cfRule type="cellIs" dxfId="840" priority="837" operator="equal">
      <formula>"Medio"</formula>
    </cfRule>
  </conditionalFormatting>
  <conditionalFormatting sqref="S16">
    <cfRule type="cellIs" dxfId="839" priority="832" operator="equal">
      <formula>"Alto"</formula>
    </cfRule>
    <cfRule type="cellIs" dxfId="838" priority="833" operator="equal">
      <formula>"Bajo"</formula>
    </cfRule>
    <cfRule type="cellIs" dxfId="837" priority="834" operator="equal">
      <formula>"Medio"</formula>
    </cfRule>
  </conditionalFormatting>
  <conditionalFormatting sqref="AW16">
    <cfRule type="cellIs" dxfId="836" priority="829" operator="equal">
      <formula>"Alto"</formula>
    </cfRule>
    <cfRule type="cellIs" dxfId="835" priority="830" operator="equal">
      <formula>"Bajo"</formula>
    </cfRule>
    <cfRule type="cellIs" dxfId="834" priority="831" operator="equal">
      <formula>"Medio"</formula>
    </cfRule>
  </conditionalFormatting>
  <conditionalFormatting sqref="S18">
    <cfRule type="cellIs" dxfId="833" priority="826" operator="equal">
      <formula>"Alto"</formula>
    </cfRule>
    <cfRule type="cellIs" dxfId="832" priority="827" operator="equal">
      <formula>"Bajo"</formula>
    </cfRule>
    <cfRule type="cellIs" dxfId="831" priority="828" operator="equal">
      <formula>"Medio"</formula>
    </cfRule>
  </conditionalFormatting>
  <conditionalFormatting sqref="AW18">
    <cfRule type="cellIs" dxfId="830" priority="823" operator="equal">
      <formula>"Alto"</formula>
    </cfRule>
    <cfRule type="cellIs" dxfId="829" priority="824" operator="equal">
      <formula>"Bajo"</formula>
    </cfRule>
    <cfRule type="cellIs" dxfId="828" priority="825" operator="equal">
      <formula>"Medio"</formula>
    </cfRule>
  </conditionalFormatting>
  <conditionalFormatting sqref="S20">
    <cfRule type="cellIs" dxfId="827" priority="820" operator="equal">
      <formula>"Alto"</formula>
    </cfRule>
    <cfRule type="cellIs" dxfId="826" priority="821" operator="equal">
      <formula>"Bajo"</formula>
    </cfRule>
    <cfRule type="cellIs" dxfId="825" priority="822" operator="equal">
      <formula>"Medio"</formula>
    </cfRule>
  </conditionalFormatting>
  <conditionalFormatting sqref="AW20">
    <cfRule type="cellIs" dxfId="824" priority="817" operator="equal">
      <formula>"Alto"</formula>
    </cfRule>
    <cfRule type="cellIs" dxfId="823" priority="818" operator="equal">
      <formula>"Bajo"</formula>
    </cfRule>
    <cfRule type="cellIs" dxfId="822" priority="819" operator="equal">
      <formula>"Medio"</formula>
    </cfRule>
  </conditionalFormatting>
  <conditionalFormatting sqref="S23">
    <cfRule type="cellIs" dxfId="821" priority="814" operator="equal">
      <formula>"Alto"</formula>
    </cfRule>
    <cfRule type="cellIs" dxfId="820" priority="815" operator="equal">
      <formula>"Bajo"</formula>
    </cfRule>
    <cfRule type="cellIs" dxfId="819" priority="816" operator="equal">
      <formula>"Medio"</formula>
    </cfRule>
  </conditionalFormatting>
  <conditionalFormatting sqref="AW23">
    <cfRule type="cellIs" dxfId="818" priority="811" operator="equal">
      <formula>"Alto"</formula>
    </cfRule>
    <cfRule type="cellIs" dxfId="817" priority="812" operator="equal">
      <formula>"Bajo"</formula>
    </cfRule>
    <cfRule type="cellIs" dxfId="816" priority="813" operator="equal">
      <formula>"Medio"</formula>
    </cfRule>
  </conditionalFormatting>
  <conditionalFormatting sqref="S26">
    <cfRule type="cellIs" dxfId="815" priority="808" operator="equal">
      <formula>"Alto"</formula>
    </cfRule>
    <cfRule type="cellIs" dxfId="814" priority="809" operator="equal">
      <formula>"Bajo"</formula>
    </cfRule>
    <cfRule type="cellIs" dxfId="813" priority="810" operator="equal">
      <formula>"Medio"</formula>
    </cfRule>
  </conditionalFormatting>
  <conditionalFormatting sqref="AW26">
    <cfRule type="cellIs" dxfId="812" priority="805" operator="equal">
      <formula>"Alto"</formula>
    </cfRule>
    <cfRule type="cellIs" dxfId="811" priority="806" operator="equal">
      <formula>"Bajo"</formula>
    </cfRule>
    <cfRule type="cellIs" dxfId="810" priority="807" operator="equal">
      <formula>"Medio"</formula>
    </cfRule>
  </conditionalFormatting>
  <conditionalFormatting sqref="S28 S30:S33 S35:S40">
    <cfRule type="cellIs" dxfId="809" priority="802" operator="equal">
      <formula>"Alto"</formula>
    </cfRule>
    <cfRule type="cellIs" dxfId="808" priority="803" operator="equal">
      <formula>"Bajo"</formula>
    </cfRule>
    <cfRule type="cellIs" dxfId="807" priority="804" operator="equal">
      <formula>"Medio"</formula>
    </cfRule>
  </conditionalFormatting>
  <conditionalFormatting sqref="AW28">
    <cfRule type="cellIs" dxfId="806" priority="799" operator="equal">
      <formula>"Alto"</formula>
    </cfRule>
    <cfRule type="cellIs" dxfId="805" priority="800" operator="equal">
      <formula>"Bajo"</formula>
    </cfRule>
    <cfRule type="cellIs" dxfId="804" priority="801" operator="equal">
      <formula>"Medio"</formula>
    </cfRule>
  </conditionalFormatting>
  <conditionalFormatting sqref="S41">
    <cfRule type="cellIs" dxfId="803" priority="796" operator="equal">
      <formula>"Alto"</formula>
    </cfRule>
    <cfRule type="cellIs" dxfId="802" priority="797" operator="equal">
      <formula>"Bajo"</formula>
    </cfRule>
    <cfRule type="cellIs" dxfId="801" priority="798" operator="equal">
      <formula>"Medio"</formula>
    </cfRule>
  </conditionalFormatting>
  <conditionalFormatting sqref="AW41">
    <cfRule type="cellIs" dxfId="800" priority="793" operator="equal">
      <formula>"Alto"</formula>
    </cfRule>
    <cfRule type="cellIs" dxfId="799" priority="794" operator="equal">
      <formula>"Bajo"</formula>
    </cfRule>
    <cfRule type="cellIs" dxfId="798" priority="795" operator="equal">
      <formula>"Medio"</formula>
    </cfRule>
  </conditionalFormatting>
  <conditionalFormatting sqref="S43">
    <cfRule type="cellIs" dxfId="797" priority="790" operator="equal">
      <formula>"Alto"</formula>
    </cfRule>
    <cfRule type="cellIs" dxfId="796" priority="791" operator="equal">
      <formula>"Bajo"</formula>
    </cfRule>
    <cfRule type="cellIs" dxfId="795" priority="792" operator="equal">
      <formula>"Medio"</formula>
    </cfRule>
  </conditionalFormatting>
  <conditionalFormatting sqref="AW43">
    <cfRule type="cellIs" dxfId="794" priority="787" operator="equal">
      <formula>"Alto"</formula>
    </cfRule>
    <cfRule type="cellIs" dxfId="793" priority="788" operator="equal">
      <formula>"Bajo"</formula>
    </cfRule>
    <cfRule type="cellIs" dxfId="792" priority="789" operator="equal">
      <formula>"Medio"</formula>
    </cfRule>
  </conditionalFormatting>
  <conditionalFormatting sqref="S45">
    <cfRule type="cellIs" dxfId="791" priority="784" operator="equal">
      <formula>"Alto"</formula>
    </cfRule>
    <cfRule type="cellIs" dxfId="790" priority="785" operator="equal">
      <formula>"Bajo"</formula>
    </cfRule>
    <cfRule type="cellIs" dxfId="789" priority="786" operator="equal">
      <formula>"Medio"</formula>
    </cfRule>
  </conditionalFormatting>
  <conditionalFormatting sqref="AW45">
    <cfRule type="cellIs" dxfId="788" priority="781" operator="equal">
      <formula>"Alto"</formula>
    </cfRule>
    <cfRule type="cellIs" dxfId="787" priority="782" operator="equal">
      <formula>"Bajo"</formula>
    </cfRule>
    <cfRule type="cellIs" dxfId="786" priority="783" operator="equal">
      <formula>"Medio"</formula>
    </cfRule>
  </conditionalFormatting>
  <conditionalFormatting sqref="S49">
    <cfRule type="cellIs" dxfId="785" priority="772" operator="equal">
      <formula>"Alto"</formula>
    </cfRule>
    <cfRule type="cellIs" dxfId="784" priority="773" operator="equal">
      <formula>"Bajo"</formula>
    </cfRule>
    <cfRule type="cellIs" dxfId="783" priority="774" operator="equal">
      <formula>"Medio"</formula>
    </cfRule>
  </conditionalFormatting>
  <conditionalFormatting sqref="AW49">
    <cfRule type="cellIs" dxfId="782" priority="769" operator="equal">
      <formula>"Alto"</formula>
    </cfRule>
    <cfRule type="cellIs" dxfId="781" priority="770" operator="equal">
      <formula>"Bajo"</formula>
    </cfRule>
    <cfRule type="cellIs" dxfId="780" priority="771" operator="equal">
      <formula>"Medio"</formula>
    </cfRule>
  </conditionalFormatting>
  <conditionalFormatting sqref="S52">
    <cfRule type="cellIs" dxfId="779" priority="766" operator="equal">
      <formula>"Alto"</formula>
    </cfRule>
    <cfRule type="cellIs" dxfId="778" priority="767" operator="equal">
      <formula>"Bajo"</formula>
    </cfRule>
    <cfRule type="cellIs" dxfId="777" priority="768" operator="equal">
      <formula>"Medio"</formula>
    </cfRule>
  </conditionalFormatting>
  <conditionalFormatting sqref="AW52">
    <cfRule type="cellIs" dxfId="776" priority="763" operator="equal">
      <formula>"Alto"</formula>
    </cfRule>
    <cfRule type="cellIs" dxfId="775" priority="764" operator="equal">
      <formula>"Bajo"</formula>
    </cfRule>
    <cfRule type="cellIs" dxfId="774" priority="765" operator="equal">
      <formula>"Medio"</formula>
    </cfRule>
  </conditionalFormatting>
  <conditionalFormatting sqref="S57">
    <cfRule type="cellIs" dxfId="773" priority="760" operator="equal">
      <formula>"Alto"</formula>
    </cfRule>
    <cfRule type="cellIs" dxfId="772" priority="761" operator="equal">
      <formula>"Bajo"</formula>
    </cfRule>
    <cfRule type="cellIs" dxfId="771" priority="762" operator="equal">
      <formula>"Medio"</formula>
    </cfRule>
  </conditionalFormatting>
  <conditionalFormatting sqref="AW57">
    <cfRule type="cellIs" dxfId="770" priority="757" operator="equal">
      <formula>"Alto"</formula>
    </cfRule>
    <cfRule type="cellIs" dxfId="769" priority="758" operator="equal">
      <formula>"Bajo"</formula>
    </cfRule>
    <cfRule type="cellIs" dxfId="768" priority="759" operator="equal">
      <formula>"Medio"</formula>
    </cfRule>
  </conditionalFormatting>
  <conditionalFormatting sqref="S59">
    <cfRule type="cellIs" dxfId="767" priority="754" operator="equal">
      <formula>"Alto"</formula>
    </cfRule>
    <cfRule type="cellIs" dxfId="766" priority="755" operator="equal">
      <formula>"Bajo"</formula>
    </cfRule>
    <cfRule type="cellIs" dxfId="765" priority="756" operator="equal">
      <formula>"Medio"</formula>
    </cfRule>
  </conditionalFormatting>
  <conditionalFormatting sqref="AW59">
    <cfRule type="cellIs" dxfId="764" priority="751" operator="equal">
      <formula>"Alto"</formula>
    </cfRule>
    <cfRule type="cellIs" dxfId="763" priority="752" operator="equal">
      <formula>"Bajo"</formula>
    </cfRule>
    <cfRule type="cellIs" dxfId="762" priority="753" operator="equal">
      <formula>"Medio"</formula>
    </cfRule>
  </conditionalFormatting>
  <conditionalFormatting sqref="S78">
    <cfRule type="cellIs" dxfId="761" priority="694" operator="equal">
      <formula>"Alto"</formula>
    </cfRule>
    <cfRule type="cellIs" dxfId="760" priority="695" operator="equal">
      <formula>"Bajo"</formula>
    </cfRule>
    <cfRule type="cellIs" dxfId="759" priority="696" operator="equal">
      <formula>"Medio"</formula>
    </cfRule>
  </conditionalFormatting>
  <conditionalFormatting sqref="AW78">
    <cfRule type="cellIs" dxfId="758" priority="691" operator="equal">
      <formula>"Alto"</formula>
    </cfRule>
    <cfRule type="cellIs" dxfId="757" priority="692" operator="equal">
      <formula>"Bajo"</formula>
    </cfRule>
    <cfRule type="cellIs" dxfId="756" priority="693" operator="equal">
      <formula>"Medio"</formula>
    </cfRule>
  </conditionalFormatting>
  <conditionalFormatting sqref="AW83">
    <cfRule type="cellIs" dxfId="755" priority="688" operator="equal">
      <formula>"Alto"</formula>
    </cfRule>
    <cfRule type="cellIs" dxfId="754" priority="689" operator="equal">
      <formula>"Bajo"</formula>
    </cfRule>
    <cfRule type="cellIs" dxfId="753" priority="690" operator="equal">
      <formula>"Medio"</formula>
    </cfRule>
  </conditionalFormatting>
  <conditionalFormatting sqref="S83">
    <cfRule type="cellIs" dxfId="752" priority="685" operator="equal">
      <formula>"Alto"</formula>
    </cfRule>
    <cfRule type="cellIs" dxfId="751" priority="686" operator="equal">
      <formula>"Bajo"</formula>
    </cfRule>
    <cfRule type="cellIs" dxfId="750" priority="687" operator="equal">
      <formula>"Medio"</formula>
    </cfRule>
  </conditionalFormatting>
  <conditionalFormatting sqref="S84">
    <cfRule type="cellIs" dxfId="749" priority="682" operator="equal">
      <formula>"Alto"</formula>
    </cfRule>
    <cfRule type="cellIs" dxfId="748" priority="683" operator="equal">
      <formula>"Bajo"</formula>
    </cfRule>
    <cfRule type="cellIs" dxfId="747" priority="684" operator="equal">
      <formula>"Medio"</formula>
    </cfRule>
  </conditionalFormatting>
  <conditionalFormatting sqref="AW84">
    <cfRule type="cellIs" dxfId="746" priority="679" operator="equal">
      <formula>"Alto"</formula>
    </cfRule>
    <cfRule type="cellIs" dxfId="745" priority="680" operator="equal">
      <formula>"Bajo"</formula>
    </cfRule>
    <cfRule type="cellIs" dxfId="744" priority="681" operator="equal">
      <formula>"Medio"</formula>
    </cfRule>
  </conditionalFormatting>
  <conditionalFormatting sqref="S86">
    <cfRule type="cellIs" dxfId="743" priority="676" operator="equal">
      <formula>"Alto"</formula>
    </cfRule>
    <cfRule type="cellIs" dxfId="742" priority="677" operator="equal">
      <formula>"Bajo"</formula>
    </cfRule>
    <cfRule type="cellIs" dxfId="741" priority="678" operator="equal">
      <formula>"Medio"</formula>
    </cfRule>
  </conditionalFormatting>
  <conditionalFormatting sqref="AW86">
    <cfRule type="cellIs" dxfId="740" priority="673" operator="equal">
      <formula>"Alto"</formula>
    </cfRule>
    <cfRule type="cellIs" dxfId="739" priority="674" operator="equal">
      <formula>"Bajo"</formula>
    </cfRule>
    <cfRule type="cellIs" dxfId="738" priority="675" operator="equal">
      <formula>"Medio"</formula>
    </cfRule>
  </conditionalFormatting>
  <conditionalFormatting sqref="S88">
    <cfRule type="cellIs" dxfId="737" priority="670" operator="equal">
      <formula>"Alto"</formula>
    </cfRule>
    <cfRule type="cellIs" dxfId="736" priority="671" operator="equal">
      <formula>"Bajo"</formula>
    </cfRule>
    <cfRule type="cellIs" dxfId="735" priority="672" operator="equal">
      <formula>"Medio"</formula>
    </cfRule>
  </conditionalFormatting>
  <conditionalFormatting sqref="AW88">
    <cfRule type="cellIs" dxfId="734" priority="667" operator="equal">
      <formula>"Alto"</formula>
    </cfRule>
    <cfRule type="cellIs" dxfId="733" priority="668" operator="equal">
      <formula>"Bajo"</formula>
    </cfRule>
    <cfRule type="cellIs" dxfId="732" priority="669" operator="equal">
      <formula>"Medio"</formula>
    </cfRule>
  </conditionalFormatting>
  <conditionalFormatting sqref="S91">
    <cfRule type="cellIs" dxfId="731" priority="664" operator="equal">
      <formula>"Alto"</formula>
    </cfRule>
    <cfRule type="cellIs" dxfId="730" priority="665" operator="equal">
      <formula>"Bajo"</formula>
    </cfRule>
    <cfRule type="cellIs" dxfId="729" priority="666" operator="equal">
      <formula>"Medio"</formula>
    </cfRule>
  </conditionalFormatting>
  <conditionalFormatting sqref="AW91">
    <cfRule type="cellIs" dxfId="728" priority="661" operator="equal">
      <formula>"Alto"</formula>
    </cfRule>
    <cfRule type="cellIs" dxfId="727" priority="662" operator="equal">
      <formula>"Bajo"</formula>
    </cfRule>
    <cfRule type="cellIs" dxfId="726" priority="663" operator="equal">
      <formula>"Medio"</formula>
    </cfRule>
  </conditionalFormatting>
  <conditionalFormatting sqref="S94">
    <cfRule type="cellIs" dxfId="725" priority="658" operator="equal">
      <formula>"Alto"</formula>
    </cfRule>
    <cfRule type="cellIs" dxfId="724" priority="659" operator="equal">
      <formula>"Bajo"</formula>
    </cfRule>
    <cfRule type="cellIs" dxfId="723" priority="660" operator="equal">
      <formula>"Medio"</formula>
    </cfRule>
  </conditionalFormatting>
  <conditionalFormatting sqref="AW94">
    <cfRule type="cellIs" dxfId="722" priority="655" operator="equal">
      <formula>"Alto"</formula>
    </cfRule>
    <cfRule type="cellIs" dxfId="721" priority="656" operator="equal">
      <formula>"Bajo"</formula>
    </cfRule>
    <cfRule type="cellIs" dxfId="720" priority="657" operator="equal">
      <formula>"Medio"</formula>
    </cfRule>
  </conditionalFormatting>
  <conditionalFormatting sqref="AW96">
    <cfRule type="cellIs" dxfId="719" priority="652" operator="equal">
      <formula>"Alto"</formula>
    </cfRule>
    <cfRule type="cellIs" dxfId="718" priority="653" operator="equal">
      <formula>"Bajo"</formula>
    </cfRule>
    <cfRule type="cellIs" dxfId="717" priority="654" operator="equal">
      <formula>"Medio"</formula>
    </cfRule>
  </conditionalFormatting>
  <conditionalFormatting sqref="S96">
    <cfRule type="cellIs" dxfId="716" priority="649" operator="equal">
      <formula>"Alto"</formula>
    </cfRule>
    <cfRule type="cellIs" dxfId="715" priority="650" operator="equal">
      <formula>"Bajo"</formula>
    </cfRule>
    <cfRule type="cellIs" dxfId="714" priority="651" operator="equal">
      <formula>"Medio"</formula>
    </cfRule>
  </conditionalFormatting>
  <conditionalFormatting sqref="S102">
    <cfRule type="cellIs" dxfId="713" priority="640" operator="equal">
      <formula>"Alto"</formula>
    </cfRule>
    <cfRule type="cellIs" dxfId="712" priority="641" operator="equal">
      <formula>"Bajo"</formula>
    </cfRule>
    <cfRule type="cellIs" dxfId="711" priority="642" operator="equal">
      <formula>"Medio"</formula>
    </cfRule>
  </conditionalFormatting>
  <conditionalFormatting sqref="AW102">
    <cfRule type="cellIs" dxfId="710" priority="637" operator="equal">
      <formula>"Alto"</formula>
    </cfRule>
    <cfRule type="cellIs" dxfId="709" priority="638" operator="equal">
      <formula>"Bajo"</formula>
    </cfRule>
    <cfRule type="cellIs" dxfId="708" priority="639" operator="equal">
      <formula>"Medio"</formula>
    </cfRule>
  </conditionalFormatting>
  <conditionalFormatting sqref="S105">
    <cfRule type="cellIs" dxfId="707" priority="634" operator="equal">
      <formula>"Alto"</formula>
    </cfRule>
    <cfRule type="cellIs" dxfId="706" priority="635" operator="equal">
      <formula>"Bajo"</formula>
    </cfRule>
    <cfRule type="cellIs" dxfId="705" priority="636" operator="equal">
      <formula>"Medio"</formula>
    </cfRule>
  </conditionalFormatting>
  <conditionalFormatting sqref="AW105">
    <cfRule type="cellIs" dxfId="704" priority="631" operator="equal">
      <formula>"Alto"</formula>
    </cfRule>
    <cfRule type="cellIs" dxfId="703" priority="632" operator="equal">
      <formula>"Bajo"</formula>
    </cfRule>
    <cfRule type="cellIs" dxfId="702" priority="633" operator="equal">
      <formula>"Medio"</formula>
    </cfRule>
  </conditionalFormatting>
  <conditionalFormatting sqref="AW108">
    <cfRule type="cellIs" dxfId="701" priority="628" operator="equal">
      <formula>"Alto"</formula>
    </cfRule>
    <cfRule type="cellIs" dxfId="700" priority="629" operator="equal">
      <formula>"Bajo"</formula>
    </cfRule>
    <cfRule type="cellIs" dxfId="699" priority="630" operator="equal">
      <formula>"Medio"</formula>
    </cfRule>
  </conditionalFormatting>
  <conditionalFormatting sqref="S108">
    <cfRule type="cellIs" dxfId="698" priority="625" operator="equal">
      <formula>"Alto"</formula>
    </cfRule>
    <cfRule type="cellIs" dxfId="697" priority="626" operator="equal">
      <formula>"Bajo"</formula>
    </cfRule>
    <cfRule type="cellIs" dxfId="696" priority="627" operator="equal">
      <formula>"Medio"</formula>
    </cfRule>
  </conditionalFormatting>
  <conditionalFormatting sqref="S109">
    <cfRule type="cellIs" dxfId="695" priority="622" operator="equal">
      <formula>"Alto"</formula>
    </cfRule>
    <cfRule type="cellIs" dxfId="694" priority="623" operator="equal">
      <formula>"Bajo"</formula>
    </cfRule>
    <cfRule type="cellIs" dxfId="693" priority="624" operator="equal">
      <formula>"Medio"</formula>
    </cfRule>
  </conditionalFormatting>
  <conditionalFormatting sqref="AW109">
    <cfRule type="cellIs" dxfId="692" priority="619" operator="equal">
      <formula>"Alto"</formula>
    </cfRule>
    <cfRule type="cellIs" dxfId="691" priority="620" operator="equal">
      <formula>"Bajo"</formula>
    </cfRule>
    <cfRule type="cellIs" dxfId="690" priority="621" operator="equal">
      <formula>"Medio"</formula>
    </cfRule>
  </conditionalFormatting>
  <conditionalFormatting sqref="S111">
    <cfRule type="cellIs" dxfId="689" priority="616" operator="equal">
      <formula>"Alto"</formula>
    </cfRule>
    <cfRule type="cellIs" dxfId="688" priority="617" operator="equal">
      <formula>"Bajo"</formula>
    </cfRule>
    <cfRule type="cellIs" dxfId="687" priority="618" operator="equal">
      <formula>"Medio"</formula>
    </cfRule>
  </conditionalFormatting>
  <conditionalFormatting sqref="AW111">
    <cfRule type="cellIs" dxfId="686" priority="613" operator="equal">
      <formula>"Alto"</formula>
    </cfRule>
    <cfRule type="cellIs" dxfId="685" priority="614" operator="equal">
      <formula>"Bajo"</formula>
    </cfRule>
    <cfRule type="cellIs" dxfId="684" priority="615" operator="equal">
      <formula>"Medio"</formula>
    </cfRule>
  </conditionalFormatting>
  <conditionalFormatting sqref="S98">
    <cfRule type="cellIs" dxfId="683" priority="610" operator="equal">
      <formula>"Alto"</formula>
    </cfRule>
    <cfRule type="cellIs" dxfId="682" priority="611" operator="equal">
      <formula>"Bajo"</formula>
    </cfRule>
    <cfRule type="cellIs" dxfId="681" priority="612" operator="equal">
      <formula>"Medio"</formula>
    </cfRule>
  </conditionalFormatting>
  <conditionalFormatting sqref="AW98">
    <cfRule type="cellIs" dxfId="680" priority="607" operator="equal">
      <formula>"Alto"</formula>
    </cfRule>
    <cfRule type="cellIs" dxfId="679" priority="608" operator="equal">
      <formula>"Bajo"</formula>
    </cfRule>
    <cfRule type="cellIs" dxfId="678" priority="609" operator="equal">
      <formula>"Medio"</formula>
    </cfRule>
  </conditionalFormatting>
  <conditionalFormatting sqref="S114">
    <cfRule type="cellIs" dxfId="677" priority="604" operator="equal">
      <formula>"Alto"</formula>
    </cfRule>
    <cfRule type="cellIs" dxfId="676" priority="605" operator="equal">
      <formula>"Bajo"</formula>
    </cfRule>
    <cfRule type="cellIs" dxfId="675" priority="606" operator="equal">
      <formula>"Medio"</formula>
    </cfRule>
  </conditionalFormatting>
  <conditionalFormatting sqref="AW114">
    <cfRule type="cellIs" dxfId="674" priority="601" operator="equal">
      <formula>"Alto"</formula>
    </cfRule>
    <cfRule type="cellIs" dxfId="673" priority="602" operator="equal">
      <formula>"Bajo"</formula>
    </cfRule>
    <cfRule type="cellIs" dxfId="672" priority="603" operator="equal">
      <formula>"Medio"</formula>
    </cfRule>
  </conditionalFormatting>
  <conditionalFormatting sqref="S116">
    <cfRule type="cellIs" dxfId="671" priority="598" operator="equal">
      <formula>"Alto"</formula>
    </cfRule>
    <cfRule type="cellIs" dxfId="670" priority="599" operator="equal">
      <formula>"Bajo"</formula>
    </cfRule>
    <cfRule type="cellIs" dxfId="669" priority="600" operator="equal">
      <formula>"Medio"</formula>
    </cfRule>
  </conditionalFormatting>
  <conditionalFormatting sqref="AW116">
    <cfRule type="cellIs" dxfId="668" priority="595" operator="equal">
      <formula>"Alto"</formula>
    </cfRule>
    <cfRule type="cellIs" dxfId="667" priority="596" operator="equal">
      <formula>"Bajo"</formula>
    </cfRule>
    <cfRule type="cellIs" dxfId="666" priority="597" operator="equal">
      <formula>"Medio"</formula>
    </cfRule>
  </conditionalFormatting>
  <conditionalFormatting sqref="S118">
    <cfRule type="cellIs" dxfId="665" priority="592" operator="equal">
      <formula>"Alto"</formula>
    </cfRule>
    <cfRule type="cellIs" dxfId="664" priority="593" operator="equal">
      <formula>"Bajo"</formula>
    </cfRule>
    <cfRule type="cellIs" dxfId="663" priority="594" operator="equal">
      <formula>"Medio"</formula>
    </cfRule>
  </conditionalFormatting>
  <conditionalFormatting sqref="AW118">
    <cfRule type="cellIs" dxfId="662" priority="589" operator="equal">
      <formula>"Alto"</formula>
    </cfRule>
    <cfRule type="cellIs" dxfId="661" priority="590" operator="equal">
      <formula>"Bajo"</formula>
    </cfRule>
    <cfRule type="cellIs" dxfId="660" priority="591" operator="equal">
      <formula>"Medio"</formula>
    </cfRule>
  </conditionalFormatting>
  <conditionalFormatting sqref="AW121">
    <cfRule type="cellIs" dxfId="659" priority="586" operator="equal">
      <formula>"Alto"</formula>
    </cfRule>
    <cfRule type="cellIs" dxfId="658" priority="587" operator="equal">
      <formula>"Bajo"</formula>
    </cfRule>
    <cfRule type="cellIs" dxfId="657" priority="588" operator="equal">
      <formula>"Medio"</formula>
    </cfRule>
  </conditionalFormatting>
  <conditionalFormatting sqref="S121">
    <cfRule type="cellIs" dxfId="656" priority="583" operator="equal">
      <formula>"Alto"</formula>
    </cfRule>
    <cfRule type="cellIs" dxfId="655" priority="584" operator="equal">
      <formula>"Bajo"</formula>
    </cfRule>
    <cfRule type="cellIs" dxfId="654" priority="585" operator="equal">
      <formula>"Medio"</formula>
    </cfRule>
  </conditionalFormatting>
  <conditionalFormatting sqref="AW122">
    <cfRule type="cellIs" dxfId="653" priority="580" operator="equal">
      <formula>"Alto"</formula>
    </cfRule>
    <cfRule type="cellIs" dxfId="652" priority="581" operator="equal">
      <formula>"Bajo"</formula>
    </cfRule>
    <cfRule type="cellIs" dxfId="651" priority="582" operator="equal">
      <formula>"Medio"</formula>
    </cfRule>
  </conditionalFormatting>
  <conditionalFormatting sqref="S122">
    <cfRule type="cellIs" dxfId="650" priority="577" operator="equal">
      <formula>"Alto"</formula>
    </cfRule>
    <cfRule type="cellIs" dxfId="649" priority="578" operator="equal">
      <formula>"Bajo"</formula>
    </cfRule>
    <cfRule type="cellIs" dxfId="648" priority="579" operator="equal">
      <formula>"Medio"</formula>
    </cfRule>
  </conditionalFormatting>
  <conditionalFormatting sqref="AW124">
    <cfRule type="cellIs" dxfId="647" priority="574" operator="equal">
      <formula>"Alto"</formula>
    </cfRule>
    <cfRule type="cellIs" dxfId="646" priority="575" operator="equal">
      <formula>"Bajo"</formula>
    </cfRule>
    <cfRule type="cellIs" dxfId="645" priority="576" operator="equal">
      <formula>"Medio"</formula>
    </cfRule>
  </conditionalFormatting>
  <conditionalFormatting sqref="S124">
    <cfRule type="cellIs" dxfId="644" priority="571" operator="equal">
      <formula>"Alto"</formula>
    </cfRule>
    <cfRule type="cellIs" dxfId="643" priority="572" operator="equal">
      <formula>"Bajo"</formula>
    </cfRule>
    <cfRule type="cellIs" dxfId="642" priority="573" operator="equal">
      <formula>"Medio"</formula>
    </cfRule>
  </conditionalFormatting>
  <conditionalFormatting sqref="AW125">
    <cfRule type="cellIs" dxfId="641" priority="568" operator="equal">
      <formula>"Alto"</formula>
    </cfRule>
    <cfRule type="cellIs" dxfId="640" priority="569" operator="equal">
      <formula>"Bajo"</formula>
    </cfRule>
    <cfRule type="cellIs" dxfId="639" priority="570" operator="equal">
      <formula>"Medio"</formula>
    </cfRule>
  </conditionalFormatting>
  <conditionalFormatting sqref="S125">
    <cfRule type="cellIs" dxfId="638" priority="565" operator="equal">
      <formula>"Alto"</formula>
    </cfRule>
    <cfRule type="cellIs" dxfId="637" priority="566" operator="equal">
      <formula>"Bajo"</formula>
    </cfRule>
    <cfRule type="cellIs" dxfId="636" priority="567" operator="equal">
      <formula>"Medio"</formula>
    </cfRule>
  </conditionalFormatting>
  <conditionalFormatting sqref="S127">
    <cfRule type="cellIs" dxfId="635" priority="562" operator="equal">
      <formula>"Alto"</formula>
    </cfRule>
    <cfRule type="cellIs" dxfId="634" priority="563" operator="equal">
      <formula>"Bajo"</formula>
    </cfRule>
    <cfRule type="cellIs" dxfId="633" priority="564" operator="equal">
      <formula>"Medio"</formula>
    </cfRule>
  </conditionalFormatting>
  <conditionalFormatting sqref="AW127">
    <cfRule type="cellIs" dxfId="632" priority="559" operator="equal">
      <formula>"Alto"</formula>
    </cfRule>
    <cfRule type="cellIs" dxfId="631" priority="560" operator="equal">
      <formula>"Bajo"</formula>
    </cfRule>
    <cfRule type="cellIs" dxfId="630" priority="561" operator="equal">
      <formula>"Medio"</formula>
    </cfRule>
  </conditionalFormatting>
  <conditionalFormatting sqref="S129">
    <cfRule type="cellIs" dxfId="629" priority="556" operator="equal">
      <formula>"Alto"</formula>
    </cfRule>
    <cfRule type="cellIs" dxfId="628" priority="557" operator="equal">
      <formula>"Bajo"</formula>
    </cfRule>
    <cfRule type="cellIs" dxfId="627" priority="558" operator="equal">
      <formula>"Medio"</formula>
    </cfRule>
  </conditionalFormatting>
  <conditionalFormatting sqref="AW129">
    <cfRule type="cellIs" dxfId="626" priority="553" operator="equal">
      <formula>"Alto"</formula>
    </cfRule>
    <cfRule type="cellIs" dxfId="625" priority="554" operator="equal">
      <formula>"Bajo"</formula>
    </cfRule>
    <cfRule type="cellIs" dxfId="624" priority="555" operator="equal">
      <formula>"Medio"</formula>
    </cfRule>
  </conditionalFormatting>
  <conditionalFormatting sqref="S131">
    <cfRule type="cellIs" dxfId="623" priority="547" operator="equal">
      <formula>"Alto"</formula>
    </cfRule>
    <cfRule type="cellIs" dxfId="622" priority="548" operator="equal">
      <formula>"Bajo"</formula>
    </cfRule>
    <cfRule type="cellIs" dxfId="621" priority="549" operator="equal">
      <formula>"Medio"</formula>
    </cfRule>
  </conditionalFormatting>
  <conditionalFormatting sqref="AW131">
    <cfRule type="cellIs" dxfId="620" priority="544" operator="equal">
      <formula>"Alto"</formula>
    </cfRule>
    <cfRule type="cellIs" dxfId="619" priority="545" operator="equal">
      <formula>"Bajo"</formula>
    </cfRule>
    <cfRule type="cellIs" dxfId="618" priority="546" operator="equal">
      <formula>"Medio"</formula>
    </cfRule>
  </conditionalFormatting>
  <conditionalFormatting sqref="S134">
    <cfRule type="cellIs" dxfId="617" priority="541" operator="equal">
      <formula>"Alto"</formula>
    </cfRule>
    <cfRule type="cellIs" dxfId="616" priority="542" operator="equal">
      <formula>"Bajo"</formula>
    </cfRule>
    <cfRule type="cellIs" dxfId="615" priority="543" operator="equal">
      <formula>"Medio"</formula>
    </cfRule>
  </conditionalFormatting>
  <conditionalFormatting sqref="AW134">
    <cfRule type="cellIs" dxfId="614" priority="538" operator="equal">
      <formula>"Alto"</formula>
    </cfRule>
    <cfRule type="cellIs" dxfId="613" priority="539" operator="equal">
      <formula>"Bajo"</formula>
    </cfRule>
    <cfRule type="cellIs" dxfId="612" priority="540" operator="equal">
      <formula>"Medio"</formula>
    </cfRule>
  </conditionalFormatting>
  <conditionalFormatting sqref="S136">
    <cfRule type="cellIs" dxfId="611" priority="535" operator="equal">
      <formula>"Alto"</formula>
    </cfRule>
    <cfRule type="cellIs" dxfId="610" priority="536" operator="equal">
      <formula>"Bajo"</formula>
    </cfRule>
    <cfRule type="cellIs" dxfId="609" priority="537" operator="equal">
      <formula>"Medio"</formula>
    </cfRule>
  </conditionalFormatting>
  <conditionalFormatting sqref="AW136">
    <cfRule type="cellIs" dxfId="608" priority="532" operator="equal">
      <formula>"Alto"</formula>
    </cfRule>
    <cfRule type="cellIs" dxfId="607" priority="533" operator="equal">
      <formula>"Bajo"</formula>
    </cfRule>
    <cfRule type="cellIs" dxfId="606" priority="534" operator="equal">
      <formula>"Medio"</formula>
    </cfRule>
  </conditionalFormatting>
  <conditionalFormatting sqref="S138">
    <cfRule type="cellIs" dxfId="605" priority="529" operator="equal">
      <formula>"Alto"</formula>
    </cfRule>
    <cfRule type="cellIs" dxfId="604" priority="530" operator="equal">
      <formula>"Bajo"</formula>
    </cfRule>
    <cfRule type="cellIs" dxfId="603" priority="531" operator="equal">
      <formula>"Medio"</formula>
    </cfRule>
  </conditionalFormatting>
  <conditionalFormatting sqref="AW138">
    <cfRule type="cellIs" dxfId="602" priority="526" operator="equal">
      <formula>"Alto"</formula>
    </cfRule>
    <cfRule type="cellIs" dxfId="601" priority="527" operator="equal">
      <formula>"Bajo"</formula>
    </cfRule>
    <cfRule type="cellIs" dxfId="600" priority="528" operator="equal">
      <formula>"Medio"</formula>
    </cfRule>
  </conditionalFormatting>
  <conditionalFormatting sqref="AW143">
    <cfRule type="cellIs" dxfId="599" priority="514" operator="equal">
      <formula>"Alto"</formula>
    </cfRule>
    <cfRule type="cellIs" dxfId="598" priority="515" operator="equal">
      <formula>"Bajo"</formula>
    </cfRule>
    <cfRule type="cellIs" dxfId="597" priority="516" operator="equal">
      <formula>"Medio"</formula>
    </cfRule>
  </conditionalFormatting>
  <conditionalFormatting sqref="S140">
    <cfRule type="cellIs" dxfId="596" priority="523" operator="equal">
      <formula>"Alto"</formula>
    </cfRule>
    <cfRule type="cellIs" dxfId="595" priority="524" operator="equal">
      <formula>"Bajo"</formula>
    </cfRule>
    <cfRule type="cellIs" dxfId="594" priority="525" operator="equal">
      <formula>"Medio"</formula>
    </cfRule>
  </conditionalFormatting>
  <conditionalFormatting sqref="AW140">
    <cfRule type="cellIs" dxfId="593" priority="520" operator="equal">
      <formula>"Alto"</formula>
    </cfRule>
    <cfRule type="cellIs" dxfId="592" priority="521" operator="equal">
      <formula>"Bajo"</formula>
    </cfRule>
    <cfRule type="cellIs" dxfId="591" priority="522" operator="equal">
      <formula>"Medio"</formula>
    </cfRule>
  </conditionalFormatting>
  <conditionalFormatting sqref="S143">
    <cfRule type="cellIs" dxfId="590" priority="517" operator="equal">
      <formula>"Alto"</formula>
    </cfRule>
    <cfRule type="cellIs" dxfId="589" priority="518" operator="equal">
      <formula>"Bajo"</formula>
    </cfRule>
    <cfRule type="cellIs" dxfId="588" priority="519" operator="equal">
      <formula>"Medio"</formula>
    </cfRule>
  </conditionalFormatting>
  <conditionalFormatting sqref="S145">
    <cfRule type="cellIs" dxfId="587" priority="511" operator="equal">
      <formula>"Alto"</formula>
    </cfRule>
    <cfRule type="cellIs" dxfId="586" priority="512" operator="equal">
      <formula>"Bajo"</formula>
    </cfRule>
    <cfRule type="cellIs" dxfId="585" priority="513" operator="equal">
      <formula>"Medio"</formula>
    </cfRule>
  </conditionalFormatting>
  <conditionalFormatting sqref="AW145">
    <cfRule type="cellIs" dxfId="584" priority="508" operator="equal">
      <formula>"Alto"</formula>
    </cfRule>
    <cfRule type="cellIs" dxfId="583" priority="509" operator="equal">
      <formula>"Bajo"</formula>
    </cfRule>
    <cfRule type="cellIs" dxfId="582" priority="510" operator="equal">
      <formula>"Medio"</formula>
    </cfRule>
  </conditionalFormatting>
  <conditionalFormatting sqref="S149">
    <cfRule type="cellIs" dxfId="581" priority="505" operator="equal">
      <formula>"Alto"</formula>
    </cfRule>
    <cfRule type="cellIs" dxfId="580" priority="506" operator="equal">
      <formula>"Bajo"</formula>
    </cfRule>
    <cfRule type="cellIs" dxfId="579" priority="507" operator="equal">
      <formula>"Medio"</formula>
    </cfRule>
  </conditionalFormatting>
  <conditionalFormatting sqref="AW149">
    <cfRule type="cellIs" dxfId="578" priority="502" operator="equal">
      <formula>"Alto"</formula>
    </cfRule>
    <cfRule type="cellIs" dxfId="577" priority="503" operator="equal">
      <formula>"Bajo"</formula>
    </cfRule>
    <cfRule type="cellIs" dxfId="576" priority="504" operator="equal">
      <formula>"Medio"</formula>
    </cfRule>
  </conditionalFormatting>
  <conditionalFormatting sqref="S151">
    <cfRule type="cellIs" dxfId="575" priority="499" operator="equal">
      <formula>"Alto"</formula>
    </cfRule>
    <cfRule type="cellIs" dxfId="574" priority="500" operator="equal">
      <formula>"Bajo"</formula>
    </cfRule>
    <cfRule type="cellIs" dxfId="573" priority="501" operator="equal">
      <formula>"Medio"</formula>
    </cfRule>
  </conditionalFormatting>
  <conditionalFormatting sqref="AW151">
    <cfRule type="cellIs" dxfId="572" priority="496" operator="equal">
      <formula>"Alto"</formula>
    </cfRule>
    <cfRule type="cellIs" dxfId="571" priority="497" operator="equal">
      <formula>"Bajo"</formula>
    </cfRule>
    <cfRule type="cellIs" dxfId="570" priority="498" operator="equal">
      <formula>"Medio"</formula>
    </cfRule>
  </conditionalFormatting>
  <conditionalFormatting sqref="S154">
    <cfRule type="cellIs" dxfId="569" priority="493" operator="equal">
      <formula>"Alto"</formula>
    </cfRule>
    <cfRule type="cellIs" dxfId="568" priority="494" operator="equal">
      <formula>"Bajo"</formula>
    </cfRule>
    <cfRule type="cellIs" dxfId="567" priority="495" operator="equal">
      <formula>"Medio"</formula>
    </cfRule>
  </conditionalFormatting>
  <conditionalFormatting sqref="AW154">
    <cfRule type="cellIs" dxfId="566" priority="490" operator="equal">
      <formula>"Alto"</formula>
    </cfRule>
    <cfRule type="cellIs" dxfId="565" priority="491" operator="equal">
      <formula>"Bajo"</formula>
    </cfRule>
    <cfRule type="cellIs" dxfId="564" priority="492" operator="equal">
      <formula>"Medio"</formula>
    </cfRule>
  </conditionalFormatting>
  <conditionalFormatting sqref="S157">
    <cfRule type="cellIs" dxfId="563" priority="487" operator="equal">
      <formula>"Alto"</formula>
    </cfRule>
    <cfRule type="cellIs" dxfId="562" priority="488" operator="equal">
      <formula>"Bajo"</formula>
    </cfRule>
    <cfRule type="cellIs" dxfId="561" priority="489" operator="equal">
      <formula>"Medio"</formula>
    </cfRule>
  </conditionalFormatting>
  <conditionalFormatting sqref="AW157">
    <cfRule type="cellIs" dxfId="560" priority="484" operator="equal">
      <formula>"Alto"</formula>
    </cfRule>
    <cfRule type="cellIs" dxfId="559" priority="485" operator="equal">
      <formula>"Bajo"</formula>
    </cfRule>
    <cfRule type="cellIs" dxfId="558" priority="486" operator="equal">
      <formula>"Medio"</formula>
    </cfRule>
  </conditionalFormatting>
  <conditionalFormatting sqref="S161">
    <cfRule type="cellIs" dxfId="557" priority="481" operator="equal">
      <formula>"Alto"</formula>
    </cfRule>
    <cfRule type="cellIs" dxfId="556" priority="482" operator="equal">
      <formula>"Bajo"</formula>
    </cfRule>
    <cfRule type="cellIs" dxfId="555" priority="483" operator="equal">
      <formula>"Medio"</formula>
    </cfRule>
  </conditionalFormatting>
  <conditionalFormatting sqref="AW161">
    <cfRule type="cellIs" dxfId="554" priority="478" operator="equal">
      <formula>"Alto"</formula>
    </cfRule>
    <cfRule type="cellIs" dxfId="553" priority="479" operator="equal">
      <formula>"Bajo"</formula>
    </cfRule>
    <cfRule type="cellIs" dxfId="552" priority="480" operator="equal">
      <formula>"Medio"</formula>
    </cfRule>
  </conditionalFormatting>
  <conditionalFormatting sqref="S164">
    <cfRule type="cellIs" dxfId="551" priority="475" operator="equal">
      <formula>"Alto"</formula>
    </cfRule>
    <cfRule type="cellIs" dxfId="550" priority="476" operator="equal">
      <formula>"Bajo"</formula>
    </cfRule>
    <cfRule type="cellIs" dxfId="549" priority="477" operator="equal">
      <formula>"Medio"</formula>
    </cfRule>
  </conditionalFormatting>
  <conditionalFormatting sqref="AW164">
    <cfRule type="cellIs" dxfId="548" priority="472" operator="equal">
      <formula>"Alto"</formula>
    </cfRule>
    <cfRule type="cellIs" dxfId="547" priority="473" operator="equal">
      <formula>"Bajo"</formula>
    </cfRule>
    <cfRule type="cellIs" dxfId="546" priority="474" operator="equal">
      <formula>"Medio"</formula>
    </cfRule>
  </conditionalFormatting>
  <conditionalFormatting sqref="S166">
    <cfRule type="cellIs" dxfId="545" priority="469" operator="equal">
      <formula>"Alto"</formula>
    </cfRule>
    <cfRule type="cellIs" dxfId="544" priority="470" operator="equal">
      <formula>"Bajo"</formula>
    </cfRule>
    <cfRule type="cellIs" dxfId="543" priority="471" operator="equal">
      <formula>"Medio"</formula>
    </cfRule>
  </conditionalFormatting>
  <conditionalFormatting sqref="AW166">
    <cfRule type="cellIs" dxfId="542" priority="466" operator="equal">
      <formula>"Alto"</formula>
    </cfRule>
    <cfRule type="cellIs" dxfId="541" priority="467" operator="equal">
      <formula>"Bajo"</formula>
    </cfRule>
    <cfRule type="cellIs" dxfId="540" priority="468" operator="equal">
      <formula>"Medio"</formula>
    </cfRule>
  </conditionalFormatting>
  <conditionalFormatting sqref="S168">
    <cfRule type="cellIs" dxfId="539" priority="463" operator="equal">
      <formula>"Alto"</formula>
    </cfRule>
    <cfRule type="cellIs" dxfId="538" priority="464" operator="equal">
      <formula>"Bajo"</formula>
    </cfRule>
    <cfRule type="cellIs" dxfId="537" priority="465" operator="equal">
      <formula>"Medio"</formula>
    </cfRule>
  </conditionalFormatting>
  <conditionalFormatting sqref="AW168">
    <cfRule type="cellIs" dxfId="536" priority="460" operator="equal">
      <formula>"Alto"</formula>
    </cfRule>
    <cfRule type="cellIs" dxfId="535" priority="461" operator="equal">
      <formula>"Bajo"</formula>
    </cfRule>
    <cfRule type="cellIs" dxfId="534" priority="462" operator="equal">
      <formula>"Medio"</formula>
    </cfRule>
  </conditionalFormatting>
  <conditionalFormatting sqref="S171">
    <cfRule type="cellIs" dxfId="533" priority="457" operator="equal">
      <formula>"Alto"</formula>
    </cfRule>
    <cfRule type="cellIs" dxfId="532" priority="458" operator="equal">
      <formula>"Bajo"</formula>
    </cfRule>
    <cfRule type="cellIs" dxfId="531" priority="459" operator="equal">
      <formula>"Medio"</formula>
    </cfRule>
  </conditionalFormatting>
  <conditionalFormatting sqref="AW171">
    <cfRule type="cellIs" dxfId="530" priority="454" operator="equal">
      <formula>"Alto"</formula>
    </cfRule>
    <cfRule type="cellIs" dxfId="529" priority="455" operator="equal">
      <formula>"Bajo"</formula>
    </cfRule>
    <cfRule type="cellIs" dxfId="528" priority="456" operator="equal">
      <formula>"Medio"</formula>
    </cfRule>
  </conditionalFormatting>
  <conditionalFormatting sqref="S173">
    <cfRule type="cellIs" dxfId="527" priority="451" operator="equal">
      <formula>"Alto"</formula>
    </cfRule>
    <cfRule type="cellIs" dxfId="526" priority="452" operator="equal">
      <formula>"Bajo"</formula>
    </cfRule>
    <cfRule type="cellIs" dxfId="525" priority="453" operator="equal">
      <formula>"Medio"</formula>
    </cfRule>
  </conditionalFormatting>
  <conditionalFormatting sqref="AW173">
    <cfRule type="cellIs" dxfId="524" priority="448" operator="equal">
      <formula>"Alto"</formula>
    </cfRule>
    <cfRule type="cellIs" dxfId="523" priority="449" operator="equal">
      <formula>"Bajo"</formula>
    </cfRule>
    <cfRule type="cellIs" dxfId="522" priority="450" operator="equal">
      <formula>"Medio"</formula>
    </cfRule>
  </conditionalFormatting>
  <conditionalFormatting sqref="S175">
    <cfRule type="cellIs" dxfId="521" priority="445" operator="equal">
      <formula>"Alto"</formula>
    </cfRule>
    <cfRule type="cellIs" dxfId="520" priority="446" operator="equal">
      <formula>"Bajo"</formula>
    </cfRule>
    <cfRule type="cellIs" dxfId="519" priority="447" operator="equal">
      <formula>"Medio"</formula>
    </cfRule>
  </conditionalFormatting>
  <conditionalFormatting sqref="AW175">
    <cfRule type="cellIs" dxfId="518" priority="442" operator="equal">
      <formula>"Alto"</formula>
    </cfRule>
    <cfRule type="cellIs" dxfId="517" priority="443" operator="equal">
      <formula>"Bajo"</formula>
    </cfRule>
    <cfRule type="cellIs" dxfId="516" priority="444" operator="equal">
      <formula>"Medio"</formula>
    </cfRule>
  </conditionalFormatting>
  <conditionalFormatting sqref="S177">
    <cfRule type="cellIs" dxfId="515" priority="439" operator="equal">
      <formula>"Alto"</formula>
    </cfRule>
    <cfRule type="cellIs" dxfId="514" priority="440" operator="equal">
      <formula>"Bajo"</formula>
    </cfRule>
    <cfRule type="cellIs" dxfId="513" priority="441" operator="equal">
      <formula>"Medio"</formula>
    </cfRule>
  </conditionalFormatting>
  <conditionalFormatting sqref="AW177">
    <cfRule type="cellIs" dxfId="512" priority="436" operator="equal">
      <formula>"Alto"</formula>
    </cfRule>
    <cfRule type="cellIs" dxfId="511" priority="437" operator="equal">
      <formula>"Bajo"</formula>
    </cfRule>
    <cfRule type="cellIs" dxfId="510" priority="438" operator="equal">
      <formula>"Medio"</formula>
    </cfRule>
  </conditionalFormatting>
  <conditionalFormatting sqref="S180">
    <cfRule type="cellIs" dxfId="509" priority="433" operator="equal">
      <formula>"Alto"</formula>
    </cfRule>
    <cfRule type="cellIs" dxfId="508" priority="434" operator="equal">
      <formula>"Bajo"</formula>
    </cfRule>
    <cfRule type="cellIs" dxfId="507" priority="435" operator="equal">
      <formula>"Medio"</formula>
    </cfRule>
  </conditionalFormatting>
  <conditionalFormatting sqref="AW180">
    <cfRule type="cellIs" dxfId="506" priority="430" operator="equal">
      <formula>"Alto"</formula>
    </cfRule>
    <cfRule type="cellIs" dxfId="505" priority="431" operator="equal">
      <formula>"Bajo"</formula>
    </cfRule>
    <cfRule type="cellIs" dxfId="504" priority="432" operator="equal">
      <formula>"Medio"</formula>
    </cfRule>
  </conditionalFormatting>
  <conditionalFormatting sqref="S186">
    <cfRule type="cellIs" dxfId="503" priority="427" operator="equal">
      <formula>"Alto"</formula>
    </cfRule>
    <cfRule type="cellIs" dxfId="502" priority="428" operator="equal">
      <formula>"Bajo"</formula>
    </cfRule>
    <cfRule type="cellIs" dxfId="501" priority="429" operator="equal">
      <formula>"Medio"</formula>
    </cfRule>
  </conditionalFormatting>
  <conditionalFormatting sqref="AW186">
    <cfRule type="cellIs" dxfId="500" priority="424" operator="equal">
      <formula>"Alto"</formula>
    </cfRule>
    <cfRule type="cellIs" dxfId="499" priority="425" operator="equal">
      <formula>"Bajo"</formula>
    </cfRule>
    <cfRule type="cellIs" dxfId="498" priority="426" operator="equal">
      <formula>"Medio"</formula>
    </cfRule>
  </conditionalFormatting>
  <conditionalFormatting sqref="S190">
    <cfRule type="cellIs" dxfId="497" priority="421" operator="equal">
      <formula>"Alto"</formula>
    </cfRule>
    <cfRule type="cellIs" dxfId="496" priority="422" operator="equal">
      <formula>"Bajo"</formula>
    </cfRule>
    <cfRule type="cellIs" dxfId="495" priority="423" operator="equal">
      <formula>"Medio"</formula>
    </cfRule>
  </conditionalFormatting>
  <conditionalFormatting sqref="AW190">
    <cfRule type="cellIs" dxfId="494" priority="418" operator="equal">
      <formula>"Alto"</formula>
    </cfRule>
    <cfRule type="cellIs" dxfId="493" priority="419" operator="equal">
      <formula>"Bajo"</formula>
    </cfRule>
    <cfRule type="cellIs" dxfId="492" priority="420" operator="equal">
      <formula>"Medio"</formula>
    </cfRule>
  </conditionalFormatting>
  <conditionalFormatting sqref="S192">
    <cfRule type="cellIs" dxfId="491" priority="415" operator="equal">
      <formula>"Alto"</formula>
    </cfRule>
    <cfRule type="cellIs" dxfId="490" priority="416" operator="equal">
      <formula>"Bajo"</formula>
    </cfRule>
    <cfRule type="cellIs" dxfId="489" priority="417" operator="equal">
      <formula>"Medio"</formula>
    </cfRule>
  </conditionalFormatting>
  <conditionalFormatting sqref="AW192">
    <cfRule type="cellIs" dxfId="488" priority="412" operator="equal">
      <formula>"Alto"</formula>
    </cfRule>
    <cfRule type="cellIs" dxfId="487" priority="413" operator="equal">
      <formula>"Bajo"</formula>
    </cfRule>
    <cfRule type="cellIs" dxfId="486" priority="414" operator="equal">
      <formula>"Medio"</formula>
    </cfRule>
  </conditionalFormatting>
  <conditionalFormatting sqref="S194">
    <cfRule type="cellIs" dxfId="485" priority="409" operator="equal">
      <formula>"Alto"</formula>
    </cfRule>
    <cfRule type="cellIs" dxfId="484" priority="410" operator="equal">
      <formula>"Bajo"</formula>
    </cfRule>
    <cfRule type="cellIs" dxfId="483" priority="411" operator="equal">
      <formula>"Medio"</formula>
    </cfRule>
  </conditionalFormatting>
  <conditionalFormatting sqref="AW194">
    <cfRule type="cellIs" dxfId="482" priority="406" operator="equal">
      <formula>"Alto"</formula>
    </cfRule>
    <cfRule type="cellIs" dxfId="481" priority="407" operator="equal">
      <formula>"Bajo"</formula>
    </cfRule>
    <cfRule type="cellIs" dxfId="480" priority="408" operator="equal">
      <formula>"Medio"</formula>
    </cfRule>
  </conditionalFormatting>
  <conditionalFormatting sqref="S198">
    <cfRule type="cellIs" dxfId="479" priority="403" operator="equal">
      <formula>"Alto"</formula>
    </cfRule>
    <cfRule type="cellIs" dxfId="478" priority="404" operator="equal">
      <formula>"Bajo"</formula>
    </cfRule>
    <cfRule type="cellIs" dxfId="477" priority="405" operator="equal">
      <formula>"Medio"</formula>
    </cfRule>
  </conditionalFormatting>
  <conditionalFormatting sqref="AW198">
    <cfRule type="cellIs" dxfId="476" priority="400" operator="equal">
      <formula>"Alto"</formula>
    </cfRule>
    <cfRule type="cellIs" dxfId="475" priority="401" operator="equal">
      <formula>"Bajo"</formula>
    </cfRule>
    <cfRule type="cellIs" dxfId="474" priority="402" operator="equal">
      <formula>"Medio"</formula>
    </cfRule>
  </conditionalFormatting>
  <conditionalFormatting sqref="S200">
    <cfRule type="cellIs" dxfId="473" priority="397" operator="equal">
      <formula>"Alto"</formula>
    </cfRule>
    <cfRule type="cellIs" dxfId="472" priority="398" operator="equal">
      <formula>"Bajo"</formula>
    </cfRule>
    <cfRule type="cellIs" dxfId="471" priority="399" operator="equal">
      <formula>"Medio"</formula>
    </cfRule>
  </conditionalFormatting>
  <conditionalFormatting sqref="AW200">
    <cfRule type="cellIs" dxfId="470" priority="394" operator="equal">
      <formula>"Alto"</formula>
    </cfRule>
    <cfRule type="cellIs" dxfId="469" priority="395" operator="equal">
      <formula>"Bajo"</formula>
    </cfRule>
    <cfRule type="cellIs" dxfId="468" priority="396" operator="equal">
      <formula>"Medio"</formula>
    </cfRule>
  </conditionalFormatting>
  <conditionalFormatting sqref="S205">
    <cfRule type="cellIs" dxfId="467" priority="385" operator="equal">
      <formula>"Alto"</formula>
    </cfRule>
    <cfRule type="cellIs" dxfId="466" priority="386" operator="equal">
      <formula>"Bajo"</formula>
    </cfRule>
    <cfRule type="cellIs" dxfId="465" priority="387" operator="equal">
      <formula>"Medio"</formula>
    </cfRule>
  </conditionalFormatting>
  <conditionalFormatting sqref="AW205">
    <cfRule type="cellIs" dxfId="464" priority="382" operator="equal">
      <formula>"Alto"</formula>
    </cfRule>
    <cfRule type="cellIs" dxfId="463" priority="383" operator="equal">
      <formula>"Bajo"</formula>
    </cfRule>
    <cfRule type="cellIs" dxfId="462" priority="384" operator="equal">
      <formula>"Medio"</formula>
    </cfRule>
  </conditionalFormatting>
  <conditionalFormatting sqref="S207">
    <cfRule type="cellIs" dxfId="461" priority="379" operator="equal">
      <formula>"Alto"</formula>
    </cfRule>
    <cfRule type="cellIs" dxfId="460" priority="380" operator="equal">
      <formula>"Bajo"</formula>
    </cfRule>
    <cfRule type="cellIs" dxfId="459" priority="381" operator="equal">
      <formula>"Medio"</formula>
    </cfRule>
  </conditionalFormatting>
  <conditionalFormatting sqref="AW207">
    <cfRule type="cellIs" dxfId="458" priority="376" operator="equal">
      <formula>"Alto"</formula>
    </cfRule>
    <cfRule type="cellIs" dxfId="457" priority="377" operator="equal">
      <formula>"Bajo"</formula>
    </cfRule>
    <cfRule type="cellIs" dxfId="456" priority="378" operator="equal">
      <formula>"Medio"</formula>
    </cfRule>
  </conditionalFormatting>
  <conditionalFormatting sqref="S209">
    <cfRule type="cellIs" dxfId="455" priority="373" operator="equal">
      <formula>"Alto"</formula>
    </cfRule>
    <cfRule type="cellIs" dxfId="454" priority="374" operator="equal">
      <formula>"Bajo"</formula>
    </cfRule>
    <cfRule type="cellIs" dxfId="453" priority="375" operator="equal">
      <formula>"Medio"</formula>
    </cfRule>
  </conditionalFormatting>
  <conditionalFormatting sqref="AW209">
    <cfRule type="cellIs" dxfId="452" priority="370" operator="equal">
      <formula>"Alto"</formula>
    </cfRule>
    <cfRule type="cellIs" dxfId="451" priority="371" operator="equal">
      <formula>"Bajo"</formula>
    </cfRule>
    <cfRule type="cellIs" dxfId="450" priority="372" operator="equal">
      <formula>"Medio"</formula>
    </cfRule>
  </conditionalFormatting>
  <conditionalFormatting sqref="S211">
    <cfRule type="cellIs" dxfId="449" priority="367" operator="equal">
      <formula>"Alto"</formula>
    </cfRule>
    <cfRule type="cellIs" dxfId="448" priority="368" operator="equal">
      <formula>"Bajo"</formula>
    </cfRule>
    <cfRule type="cellIs" dxfId="447" priority="369" operator="equal">
      <formula>"Medio"</formula>
    </cfRule>
  </conditionalFormatting>
  <conditionalFormatting sqref="AW211">
    <cfRule type="cellIs" dxfId="446" priority="364" operator="equal">
      <formula>"Alto"</formula>
    </cfRule>
    <cfRule type="cellIs" dxfId="445" priority="365" operator="equal">
      <formula>"Bajo"</formula>
    </cfRule>
    <cfRule type="cellIs" dxfId="444" priority="366" operator="equal">
      <formula>"Medio"</formula>
    </cfRule>
  </conditionalFormatting>
  <conditionalFormatting sqref="S214">
    <cfRule type="cellIs" dxfId="443" priority="361" operator="equal">
      <formula>"Alto"</formula>
    </cfRule>
    <cfRule type="cellIs" dxfId="442" priority="362" operator="equal">
      <formula>"Bajo"</formula>
    </cfRule>
    <cfRule type="cellIs" dxfId="441" priority="363" operator="equal">
      <formula>"Medio"</formula>
    </cfRule>
  </conditionalFormatting>
  <conditionalFormatting sqref="AW214">
    <cfRule type="cellIs" dxfId="440" priority="358" operator="equal">
      <formula>"Alto"</formula>
    </cfRule>
    <cfRule type="cellIs" dxfId="439" priority="359" operator="equal">
      <formula>"Bajo"</formula>
    </cfRule>
    <cfRule type="cellIs" dxfId="438" priority="360" operator="equal">
      <formula>"Medio"</formula>
    </cfRule>
  </conditionalFormatting>
  <conditionalFormatting sqref="S216">
    <cfRule type="cellIs" dxfId="437" priority="355" operator="equal">
      <formula>"Alto"</formula>
    </cfRule>
    <cfRule type="cellIs" dxfId="436" priority="356" operator="equal">
      <formula>"Bajo"</formula>
    </cfRule>
    <cfRule type="cellIs" dxfId="435" priority="357" operator="equal">
      <formula>"Medio"</formula>
    </cfRule>
  </conditionalFormatting>
  <conditionalFormatting sqref="AW216">
    <cfRule type="cellIs" dxfId="434" priority="352" operator="equal">
      <formula>"Alto"</formula>
    </cfRule>
    <cfRule type="cellIs" dxfId="433" priority="353" operator="equal">
      <formula>"Bajo"</formula>
    </cfRule>
    <cfRule type="cellIs" dxfId="432" priority="354" operator="equal">
      <formula>"Medio"</formula>
    </cfRule>
  </conditionalFormatting>
  <conditionalFormatting sqref="S220">
    <cfRule type="cellIs" dxfId="431" priority="349" operator="equal">
      <formula>"Alto"</formula>
    </cfRule>
    <cfRule type="cellIs" dxfId="430" priority="350" operator="equal">
      <formula>"Bajo"</formula>
    </cfRule>
    <cfRule type="cellIs" dxfId="429" priority="351" operator="equal">
      <formula>"Medio"</formula>
    </cfRule>
  </conditionalFormatting>
  <conditionalFormatting sqref="AW220">
    <cfRule type="cellIs" dxfId="428" priority="346" operator="equal">
      <formula>"Alto"</formula>
    </cfRule>
    <cfRule type="cellIs" dxfId="427" priority="347" operator="equal">
      <formula>"Bajo"</formula>
    </cfRule>
    <cfRule type="cellIs" dxfId="426" priority="348" operator="equal">
      <formula>"Medio"</formula>
    </cfRule>
  </conditionalFormatting>
  <conditionalFormatting sqref="S222">
    <cfRule type="cellIs" dxfId="425" priority="343" operator="equal">
      <formula>"Alto"</formula>
    </cfRule>
    <cfRule type="cellIs" dxfId="424" priority="344" operator="equal">
      <formula>"Bajo"</formula>
    </cfRule>
    <cfRule type="cellIs" dxfId="423" priority="345" operator="equal">
      <formula>"Medio"</formula>
    </cfRule>
  </conditionalFormatting>
  <conditionalFormatting sqref="AW222">
    <cfRule type="cellIs" dxfId="422" priority="340" operator="equal">
      <formula>"Alto"</formula>
    </cfRule>
    <cfRule type="cellIs" dxfId="421" priority="341" operator="equal">
      <formula>"Bajo"</formula>
    </cfRule>
    <cfRule type="cellIs" dxfId="420" priority="342" operator="equal">
      <formula>"Medio"</formula>
    </cfRule>
  </conditionalFormatting>
  <conditionalFormatting sqref="S224">
    <cfRule type="cellIs" dxfId="419" priority="337" operator="equal">
      <formula>"Alto"</formula>
    </cfRule>
    <cfRule type="cellIs" dxfId="418" priority="338" operator="equal">
      <formula>"Bajo"</formula>
    </cfRule>
    <cfRule type="cellIs" dxfId="417" priority="339" operator="equal">
      <formula>"Medio"</formula>
    </cfRule>
  </conditionalFormatting>
  <conditionalFormatting sqref="AW224">
    <cfRule type="cellIs" dxfId="416" priority="334" operator="equal">
      <formula>"Alto"</formula>
    </cfRule>
    <cfRule type="cellIs" dxfId="415" priority="335" operator="equal">
      <formula>"Bajo"</formula>
    </cfRule>
    <cfRule type="cellIs" dxfId="414" priority="336" operator="equal">
      <formula>"Medio"</formula>
    </cfRule>
  </conditionalFormatting>
  <conditionalFormatting sqref="S226">
    <cfRule type="cellIs" dxfId="413" priority="331" operator="equal">
      <formula>"Alto"</formula>
    </cfRule>
    <cfRule type="cellIs" dxfId="412" priority="332" operator="equal">
      <formula>"Bajo"</formula>
    </cfRule>
    <cfRule type="cellIs" dxfId="411" priority="333" operator="equal">
      <formula>"Medio"</formula>
    </cfRule>
  </conditionalFormatting>
  <conditionalFormatting sqref="AW226">
    <cfRule type="cellIs" dxfId="410" priority="328" operator="equal">
      <formula>"Alto"</formula>
    </cfRule>
    <cfRule type="cellIs" dxfId="409" priority="329" operator="equal">
      <formula>"Bajo"</formula>
    </cfRule>
    <cfRule type="cellIs" dxfId="408" priority="330" operator="equal">
      <formula>"Medio"</formula>
    </cfRule>
  </conditionalFormatting>
  <conditionalFormatting sqref="S228">
    <cfRule type="cellIs" dxfId="407" priority="325" operator="equal">
      <formula>"Alto"</formula>
    </cfRule>
    <cfRule type="cellIs" dxfId="406" priority="326" operator="equal">
      <formula>"Bajo"</formula>
    </cfRule>
    <cfRule type="cellIs" dxfId="405" priority="327" operator="equal">
      <formula>"Medio"</formula>
    </cfRule>
  </conditionalFormatting>
  <conditionalFormatting sqref="AW228">
    <cfRule type="cellIs" dxfId="404" priority="322" operator="equal">
      <formula>"Alto"</formula>
    </cfRule>
    <cfRule type="cellIs" dxfId="403" priority="323" operator="equal">
      <formula>"Bajo"</formula>
    </cfRule>
    <cfRule type="cellIs" dxfId="402" priority="324" operator="equal">
      <formula>"Medio"</formula>
    </cfRule>
  </conditionalFormatting>
  <conditionalFormatting sqref="S230">
    <cfRule type="cellIs" dxfId="401" priority="319" operator="equal">
      <formula>"Alto"</formula>
    </cfRule>
    <cfRule type="cellIs" dxfId="400" priority="320" operator="equal">
      <formula>"Bajo"</formula>
    </cfRule>
    <cfRule type="cellIs" dxfId="399" priority="321" operator="equal">
      <formula>"Medio"</formula>
    </cfRule>
  </conditionalFormatting>
  <conditionalFormatting sqref="AW230">
    <cfRule type="cellIs" dxfId="398" priority="316" operator="equal">
      <formula>"Alto"</formula>
    </cfRule>
    <cfRule type="cellIs" dxfId="397" priority="317" operator="equal">
      <formula>"Bajo"</formula>
    </cfRule>
    <cfRule type="cellIs" dxfId="396" priority="318" operator="equal">
      <formula>"Medio"</formula>
    </cfRule>
  </conditionalFormatting>
  <conditionalFormatting sqref="S232">
    <cfRule type="cellIs" dxfId="395" priority="313" operator="equal">
      <formula>"Alto"</formula>
    </cfRule>
    <cfRule type="cellIs" dxfId="394" priority="314" operator="equal">
      <formula>"Bajo"</formula>
    </cfRule>
    <cfRule type="cellIs" dxfId="393" priority="315" operator="equal">
      <formula>"Medio"</formula>
    </cfRule>
  </conditionalFormatting>
  <conditionalFormatting sqref="AW232">
    <cfRule type="cellIs" dxfId="392" priority="310" operator="equal">
      <formula>"Alto"</formula>
    </cfRule>
    <cfRule type="cellIs" dxfId="391" priority="311" operator="equal">
      <formula>"Bajo"</formula>
    </cfRule>
    <cfRule type="cellIs" dxfId="390" priority="312" operator="equal">
      <formula>"Medio"</formula>
    </cfRule>
  </conditionalFormatting>
  <conditionalFormatting sqref="S234">
    <cfRule type="cellIs" dxfId="389" priority="307" operator="equal">
      <formula>"Alto"</formula>
    </cfRule>
    <cfRule type="cellIs" dxfId="388" priority="308" operator="equal">
      <formula>"Bajo"</formula>
    </cfRule>
    <cfRule type="cellIs" dxfId="387" priority="309" operator="equal">
      <formula>"Medio"</formula>
    </cfRule>
  </conditionalFormatting>
  <conditionalFormatting sqref="AW234">
    <cfRule type="cellIs" dxfId="386" priority="304" operator="equal">
      <formula>"Alto"</formula>
    </cfRule>
    <cfRule type="cellIs" dxfId="385" priority="305" operator="equal">
      <formula>"Bajo"</formula>
    </cfRule>
    <cfRule type="cellIs" dxfId="384" priority="306" operator="equal">
      <formula>"Medio"</formula>
    </cfRule>
  </conditionalFormatting>
  <conditionalFormatting sqref="S236">
    <cfRule type="cellIs" dxfId="383" priority="301" operator="equal">
      <formula>"Alto"</formula>
    </cfRule>
    <cfRule type="cellIs" dxfId="382" priority="302" operator="equal">
      <formula>"Bajo"</formula>
    </cfRule>
    <cfRule type="cellIs" dxfId="381" priority="303" operator="equal">
      <formula>"Medio"</formula>
    </cfRule>
  </conditionalFormatting>
  <conditionalFormatting sqref="AW236">
    <cfRule type="cellIs" dxfId="380" priority="298" operator="equal">
      <formula>"Alto"</formula>
    </cfRule>
    <cfRule type="cellIs" dxfId="379" priority="299" operator="equal">
      <formula>"Bajo"</formula>
    </cfRule>
    <cfRule type="cellIs" dxfId="378" priority="300" operator="equal">
      <formula>"Medio"</formula>
    </cfRule>
  </conditionalFormatting>
  <conditionalFormatting sqref="S238">
    <cfRule type="cellIs" dxfId="377" priority="295" operator="equal">
      <formula>"Alto"</formula>
    </cfRule>
    <cfRule type="cellIs" dxfId="376" priority="296" operator="equal">
      <formula>"Bajo"</formula>
    </cfRule>
    <cfRule type="cellIs" dxfId="375" priority="297" operator="equal">
      <formula>"Medio"</formula>
    </cfRule>
  </conditionalFormatting>
  <conditionalFormatting sqref="AW238">
    <cfRule type="cellIs" dxfId="374" priority="292" operator="equal">
      <formula>"Alto"</formula>
    </cfRule>
    <cfRule type="cellIs" dxfId="373" priority="293" operator="equal">
      <formula>"Bajo"</formula>
    </cfRule>
    <cfRule type="cellIs" dxfId="372" priority="294" operator="equal">
      <formula>"Medio"</formula>
    </cfRule>
  </conditionalFormatting>
  <conditionalFormatting sqref="AW255">
    <cfRule type="cellIs" dxfId="371" priority="244" operator="equal">
      <formula>"Alto"</formula>
    </cfRule>
    <cfRule type="cellIs" dxfId="370" priority="245" operator="equal">
      <formula>"Bajo"</formula>
    </cfRule>
    <cfRule type="cellIs" dxfId="369" priority="246" operator="equal">
      <formula>"Medio"</formula>
    </cfRule>
  </conditionalFormatting>
  <conditionalFormatting sqref="S241">
    <cfRule type="cellIs" dxfId="368" priority="289" operator="equal">
      <formula>"Alto"</formula>
    </cfRule>
    <cfRule type="cellIs" dxfId="367" priority="290" operator="equal">
      <formula>"Bajo"</formula>
    </cfRule>
    <cfRule type="cellIs" dxfId="366" priority="291" operator="equal">
      <formula>"Medio"</formula>
    </cfRule>
  </conditionalFormatting>
  <conditionalFormatting sqref="AW241">
    <cfRule type="cellIs" dxfId="365" priority="286" operator="equal">
      <formula>"Alto"</formula>
    </cfRule>
    <cfRule type="cellIs" dxfId="364" priority="287" operator="equal">
      <formula>"Bajo"</formula>
    </cfRule>
    <cfRule type="cellIs" dxfId="363" priority="288" operator="equal">
      <formula>"Medio"</formula>
    </cfRule>
  </conditionalFormatting>
  <conditionalFormatting sqref="S243">
    <cfRule type="cellIs" dxfId="362" priority="283" operator="equal">
      <formula>"Alto"</formula>
    </cfRule>
    <cfRule type="cellIs" dxfId="361" priority="284" operator="equal">
      <formula>"Bajo"</formula>
    </cfRule>
    <cfRule type="cellIs" dxfId="360" priority="285" operator="equal">
      <formula>"Medio"</formula>
    </cfRule>
  </conditionalFormatting>
  <conditionalFormatting sqref="AW243">
    <cfRule type="cellIs" dxfId="359" priority="280" operator="equal">
      <formula>"Alto"</formula>
    </cfRule>
    <cfRule type="cellIs" dxfId="358" priority="281" operator="equal">
      <formula>"Bajo"</formula>
    </cfRule>
    <cfRule type="cellIs" dxfId="357" priority="282" operator="equal">
      <formula>"Medio"</formula>
    </cfRule>
  </conditionalFormatting>
  <conditionalFormatting sqref="S245">
    <cfRule type="cellIs" dxfId="356" priority="277" operator="equal">
      <formula>"Alto"</formula>
    </cfRule>
    <cfRule type="cellIs" dxfId="355" priority="278" operator="equal">
      <formula>"Bajo"</formula>
    </cfRule>
    <cfRule type="cellIs" dxfId="354" priority="279" operator="equal">
      <formula>"Medio"</formula>
    </cfRule>
  </conditionalFormatting>
  <conditionalFormatting sqref="AW245">
    <cfRule type="cellIs" dxfId="353" priority="274" operator="equal">
      <formula>"Alto"</formula>
    </cfRule>
    <cfRule type="cellIs" dxfId="352" priority="275" operator="equal">
      <formula>"Bajo"</formula>
    </cfRule>
    <cfRule type="cellIs" dxfId="351" priority="276" operator="equal">
      <formula>"Medio"</formula>
    </cfRule>
  </conditionalFormatting>
  <conditionalFormatting sqref="S247">
    <cfRule type="cellIs" dxfId="350" priority="271" operator="equal">
      <formula>"Alto"</formula>
    </cfRule>
    <cfRule type="cellIs" dxfId="349" priority="272" operator="equal">
      <formula>"Bajo"</formula>
    </cfRule>
    <cfRule type="cellIs" dxfId="348" priority="273" operator="equal">
      <formula>"Medio"</formula>
    </cfRule>
  </conditionalFormatting>
  <conditionalFormatting sqref="AW247">
    <cfRule type="cellIs" dxfId="347" priority="268" operator="equal">
      <formula>"Alto"</formula>
    </cfRule>
    <cfRule type="cellIs" dxfId="346" priority="269" operator="equal">
      <formula>"Bajo"</formula>
    </cfRule>
    <cfRule type="cellIs" dxfId="345" priority="270" operator="equal">
      <formula>"Medio"</formula>
    </cfRule>
  </conditionalFormatting>
  <conditionalFormatting sqref="S249">
    <cfRule type="cellIs" dxfId="344" priority="265" operator="equal">
      <formula>"Alto"</formula>
    </cfRule>
    <cfRule type="cellIs" dxfId="343" priority="266" operator="equal">
      <formula>"Bajo"</formula>
    </cfRule>
    <cfRule type="cellIs" dxfId="342" priority="267" operator="equal">
      <formula>"Medio"</formula>
    </cfRule>
  </conditionalFormatting>
  <conditionalFormatting sqref="AW249">
    <cfRule type="cellIs" dxfId="341" priority="262" operator="equal">
      <formula>"Alto"</formula>
    </cfRule>
    <cfRule type="cellIs" dxfId="340" priority="263" operator="equal">
      <formula>"Bajo"</formula>
    </cfRule>
    <cfRule type="cellIs" dxfId="339" priority="264" operator="equal">
      <formula>"Medio"</formula>
    </cfRule>
  </conditionalFormatting>
  <conditionalFormatting sqref="S251">
    <cfRule type="cellIs" dxfId="338" priority="259" operator="equal">
      <formula>"Alto"</formula>
    </cfRule>
    <cfRule type="cellIs" dxfId="337" priority="260" operator="equal">
      <formula>"Bajo"</formula>
    </cfRule>
    <cfRule type="cellIs" dxfId="336" priority="261" operator="equal">
      <formula>"Medio"</formula>
    </cfRule>
  </conditionalFormatting>
  <conditionalFormatting sqref="AW251">
    <cfRule type="cellIs" dxfId="335" priority="256" operator="equal">
      <formula>"Alto"</formula>
    </cfRule>
    <cfRule type="cellIs" dxfId="334" priority="257" operator="equal">
      <formula>"Bajo"</formula>
    </cfRule>
    <cfRule type="cellIs" dxfId="333" priority="258" operator="equal">
      <formula>"Medio"</formula>
    </cfRule>
  </conditionalFormatting>
  <conditionalFormatting sqref="S253">
    <cfRule type="cellIs" dxfId="332" priority="253" operator="equal">
      <formula>"Alto"</formula>
    </cfRule>
    <cfRule type="cellIs" dxfId="331" priority="254" operator="equal">
      <formula>"Bajo"</formula>
    </cfRule>
    <cfRule type="cellIs" dxfId="330" priority="255" operator="equal">
      <formula>"Medio"</formula>
    </cfRule>
  </conditionalFormatting>
  <conditionalFormatting sqref="AW253">
    <cfRule type="cellIs" dxfId="329" priority="250" operator="equal">
      <formula>"Alto"</formula>
    </cfRule>
    <cfRule type="cellIs" dxfId="328" priority="251" operator="equal">
      <formula>"Bajo"</formula>
    </cfRule>
    <cfRule type="cellIs" dxfId="327" priority="252" operator="equal">
      <formula>"Medio"</formula>
    </cfRule>
  </conditionalFormatting>
  <conditionalFormatting sqref="S255">
    <cfRule type="cellIs" dxfId="326" priority="247" operator="equal">
      <formula>"Alto"</formula>
    </cfRule>
    <cfRule type="cellIs" dxfId="325" priority="248" operator="equal">
      <formula>"Bajo"</formula>
    </cfRule>
    <cfRule type="cellIs" dxfId="324" priority="249" operator="equal">
      <formula>"Medio"</formula>
    </cfRule>
  </conditionalFormatting>
  <conditionalFormatting sqref="AW267">
    <cfRule type="cellIs" dxfId="323" priority="208" operator="equal">
      <formula>"Alto"</formula>
    </cfRule>
    <cfRule type="cellIs" dxfId="322" priority="209" operator="equal">
      <formula>"Bajo"</formula>
    </cfRule>
    <cfRule type="cellIs" dxfId="321" priority="210" operator="equal">
      <formula>"Medio"</formula>
    </cfRule>
  </conditionalFormatting>
  <conditionalFormatting sqref="S258">
    <cfRule type="cellIs" dxfId="320" priority="241" operator="equal">
      <formula>"Alto"</formula>
    </cfRule>
    <cfRule type="cellIs" dxfId="319" priority="242" operator="equal">
      <formula>"Bajo"</formula>
    </cfRule>
    <cfRule type="cellIs" dxfId="318" priority="243" operator="equal">
      <formula>"Medio"</formula>
    </cfRule>
  </conditionalFormatting>
  <conditionalFormatting sqref="AW258">
    <cfRule type="cellIs" dxfId="317" priority="238" operator="equal">
      <formula>"Alto"</formula>
    </cfRule>
    <cfRule type="cellIs" dxfId="316" priority="239" operator="equal">
      <formula>"Bajo"</formula>
    </cfRule>
    <cfRule type="cellIs" dxfId="315" priority="240" operator="equal">
      <formula>"Medio"</formula>
    </cfRule>
  </conditionalFormatting>
  <conditionalFormatting sqref="S260">
    <cfRule type="cellIs" dxfId="314" priority="235" operator="equal">
      <formula>"Alto"</formula>
    </cfRule>
    <cfRule type="cellIs" dxfId="313" priority="236" operator="equal">
      <formula>"Bajo"</formula>
    </cfRule>
    <cfRule type="cellIs" dxfId="312" priority="237" operator="equal">
      <formula>"Medio"</formula>
    </cfRule>
  </conditionalFormatting>
  <conditionalFormatting sqref="AW260">
    <cfRule type="cellIs" dxfId="311" priority="232" operator="equal">
      <formula>"Alto"</formula>
    </cfRule>
    <cfRule type="cellIs" dxfId="310" priority="233" operator="equal">
      <formula>"Bajo"</formula>
    </cfRule>
    <cfRule type="cellIs" dxfId="309" priority="234" operator="equal">
      <formula>"Medio"</formula>
    </cfRule>
  </conditionalFormatting>
  <conditionalFormatting sqref="AW262">
    <cfRule type="cellIs" dxfId="308" priority="229" operator="equal">
      <formula>"Alto"</formula>
    </cfRule>
    <cfRule type="cellIs" dxfId="307" priority="230" operator="equal">
      <formula>"Bajo"</formula>
    </cfRule>
    <cfRule type="cellIs" dxfId="306" priority="231" operator="equal">
      <formula>"Medio"</formula>
    </cfRule>
  </conditionalFormatting>
  <conditionalFormatting sqref="S262">
    <cfRule type="cellIs" dxfId="305" priority="226" operator="equal">
      <formula>"Alto"</formula>
    </cfRule>
    <cfRule type="cellIs" dxfId="304" priority="227" operator="equal">
      <formula>"Bajo"</formula>
    </cfRule>
    <cfRule type="cellIs" dxfId="303" priority="228" operator="equal">
      <formula>"Medio"</formula>
    </cfRule>
  </conditionalFormatting>
  <conditionalFormatting sqref="S263">
    <cfRule type="cellIs" dxfId="302" priority="223" operator="equal">
      <formula>"Alto"</formula>
    </cfRule>
    <cfRule type="cellIs" dxfId="301" priority="224" operator="equal">
      <formula>"Bajo"</formula>
    </cfRule>
    <cfRule type="cellIs" dxfId="300" priority="225" operator="equal">
      <formula>"Medio"</formula>
    </cfRule>
  </conditionalFormatting>
  <conditionalFormatting sqref="AW263">
    <cfRule type="cellIs" dxfId="299" priority="220" operator="equal">
      <formula>"Alto"</formula>
    </cfRule>
    <cfRule type="cellIs" dxfId="298" priority="221" operator="equal">
      <formula>"Bajo"</formula>
    </cfRule>
    <cfRule type="cellIs" dxfId="297" priority="222" operator="equal">
      <formula>"Medio"</formula>
    </cfRule>
  </conditionalFormatting>
  <conditionalFormatting sqref="S267">
    <cfRule type="cellIs" dxfId="296" priority="211" operator="equal">
      <formula>"Alto"</formula>
    </cfRule>
    <cfRule type="cellIs" dxfId="295" priority="212" operator="equal">
      <formula>"Bajo"</formula>
    </cfRule>
    <cfRule type="cellIs" dxfId="294" priority="213" operator="equal">
      <formula>"Medio"</formula>
    </cfRule>
  </conditionalFormatting>
  <conditionalFormatting sqref="S269">
    <cfRule type="cellIs" dxfId="293" priority="205" operator="equal">
      <formula>"Alto"</formula>
    </cfRule>
    <cfRule type="cellIs" dxfId="292" priority="206" operator="equal">
      <formula>"Bajo"</formula>
    </cfRule>
    <cfRule type="cellIs" dxfId="291" priority="207" operator="equal">
      <formula>"Medio"</formula>
    </cfRule>
  </conditionalFormatting>
  <conditionalFormatting sqref="AW269">
    <cfRule type="cellIs" dxfId="290" priority="202" operator="equal">
      <formula>"Alto"</formula>
    </cfRule>
    <cfRule type="cellIs" dxfId="289" priority="203" operator="equal">
      <formula>"Bajo"</formula>
    </cfRule>
    <cfRule type="cellIs" dxfId="288" priority="204" operator="equal">
      <formula>"Medio"</formula>
    </cfRule>
  </conditionalFormatting>
  <conditionalFormatting sqref="S271">
    <cfRule type="cellIs" dxfId="287" priority="199" operator="equal">
      <formula>"Alto"</formula>
    </cfRule>
    <cfRule type="cellIs" dxfId="286" priority="200" operator="equal">
      <formula>"Bajo"</formula>
    </cfRule>
    <cfRule type="cellIs" dxfId="285" priority="201" operator="equal">
      <formula>"Medio"</formula>
    </cfRule>
  </conditionalFormatting>
  <conditionalFormatting sqref="AW271">
    <cfRule type="cellIs" dxfId="284" priority="196" operator="equal">
      <formula>"Alto"</formula>
    </cfRule>
    <cfRule type="cellIs" dxfId="283" priority="197" operator="equal">
      <formula>"Bajo"</formula>
    </cfRule>
    <cfRule type="cellIs" dxfId="282" priority="198" operator="equal">
      <formula>"Medio"</formula>
    </cfRule>
  </conditionalFormatting>
  <conditionalFormatting sqref="S273">
    <cfRule type="cellIs" dxfId="281" priority="193" operator="equal">
      <formula>"Alto"</formula>
    </cfRule>
    <cfRule type="cellIs" dxfId="280" priority="194" operator="equal">
      <formula>"Bajo"</formula>
    </cfRule>
    <cfRule type="cellIs" dxfId="279" priority="195" operator="equal">
      <formula>"Medio"</formula>
    </cfRule>
  </conditionalFormatting>
  <conditionalFormatting sqref="AW273">
    <cfRule type="cellIs" dxfId="278" priority="190" operator="equal">
      <formula>"Alto"</formula>
    </cfRule>
    <cfRule type="cellIs" dxfId="277" priority="191" operator="equal">
      <formula>"Bajo"</formula>
    </cfRule>
    <cfRule type="cellIs" dxfId="276" priority="192" operator="equal">
      <formula>"Medio"</formula>
    </cfRule>
  </conditionalFormatting>
  <conditionalFormatting sqref="S275">
    <cfRule type="cellIs" dxfId="275" priority="187" operator="equal">
      <formula>"Alto"</formula>
    </cfRule>
    <cfRule type="cellIs" dxfId="274" priority="188" operator="equal">
      <formula>"Bajo"</formula>
    </cfRule>
    <cfRule type="cellIs" dxfId="273" priority="189" operator="equal">
      <formula>"Medio"</formula>
    </cfRule>
  </conditionalFormatting>
  <conditionalFormatting sqref="AW275">
    <cfRule type="cellIs" dxfId="272" priority="184" operator="equal">
      <formula>"Alto"</formula>
    </cfRule>
    <cfRule type="cellIs" dxfId="271" priority="185" operator="equal">
      <formula>"Bajo"</formula>
    </cfRule>
    <cfRule type="cellIs" dxfId="270" priority="186" operator="equal">
      <formula>"Medio"</formula>
    </cfRule>
  </conditionalFormatting>
  <conditionalFormatting sqref="S277">
    <cfRule type="cellIs" dxfId="269" priority="181" operator="equal">
      <formula>"Alto"</formula>
    </cfRule>
    <cfRule type="cellIs" dxfId="268" priority="182" operator="equal">
      <formula>"Bajo"</formula>
    </cfRule>
    <cfRule type="cellIs" dxfId="267" priority="183" operator="equal">
      <formula>"Medio"</formula>
    </cfRule>
  </conditionalFormatting>
  <conditionalFormatting sqref="AW277">
    <cfRule type="cellIs" dxfId="266" priority="178" operator="equal">
      <formula>"Alto"</formula>
    </cfRule>
    <cfRule type="cellIs" dxfId="265" priority="179" operator="equal">
      <formula>"Bajo"</formula>
    </cfRule>
    <cfRule type="cellIs" dxfId="264" priority="180" operator="equal">
      <formula>"Medio"</formula>
    </cfRule>
  </conditionalFormatting>
  <conditionalFormatting sqref="S280 S282:S286">
    <cfRule type="cellIs" dxfId="263" priority="175" operator="equal">
      <formula>"Alto"</formula>
    </cfRule>
    <cfRule type="cellIs" dxfId="262" priority="176" operator="equal">
      <formula>"Bajo"</formula>
    </cfRule>
    <cfRule type="cellIs" dxfId="261" priority="177" operator="equal">
      <formula>"Medio"</formula>
    </cfRule>
  </conditionalFormatting>
  <conditionalFormatting sqref="AW280 AW282:AW290">
    <cfRule type="cellIs" dxfId="260" priority="172" operator="equal">
      <formula>"Alto"</formula>
    </cfRule>
    <cfRule type="cellIs" dxfId="259" priority="173" operator="equal">
      <formula>"Bajo"</formula>
    </cfRule>
    <cfRule type="cellIs" dxfId="258" priority="174" operator="equal">
      <formula>"Medio"</formula>
    </cfRule>
  </conditionalFormatting>
  <conditionalFormatting sqref="S293">
    <cfRule type="cellIs" dxfId="257" priority="169" operator="equal">
      <formula>"Alto"</formula>
    </cfRule>
    <cfRule type="cellIs" dxfId="256" priority="170" operator="equal">
      <formula>"Bajo"</formula>
    </cfRule>
    <cfRule type="cellIs" dxfId="255" priority="171" operator="equal">
      <formula>"Medio"</formula>
    </cfRule>
  </conditionalFormatting>
  <conditionalFormatting sqref="AW293">
    <cfRule type="cellIs" dxfId="254" priority="166" operator="equal">
      <formula>"Alto"</formula>
    </cfRule>
    <cfRule type="cellIs" dxfId="253" priority="167" operator="equal">
      <formula>"Bajo"</formula>
    </cfRule>
    <cfRule type="cellIs" dxfId="252" priority="168" operator="equal">
      <formula>"Medio"</formula>
    </cfRule>
  </conditionalFormatting>
  <conditionalFormatting sqref="S291">
    <cfRule type="cellIs" dxfId="251" priority="163" operator="equal">
      <formula>"Alto"</formula>
    </cfRule>
    <cfRule type="cellIs" dxfId="250" priority="164" operator="equal">
      <formula>"Bajo"</formula>
    </cfRule>
    <cfRule type="cellIs" dxfId="249" priority="165" operator="equal">
      <formula>"Medio"</formula>
    </cfRule>
  </conditionalFormatting>
  <conditionalFormatting sqref="AW291">
    <cfRule type="cellIs" dxfId="248" priority="160" operator="equal">
      <formula>"Alto"</formula>
    </cfRule>
    <cfRule type="cellIs" dxfId="247" priority="161" operator="equal">
      <formula>"Bajo"</formula>
    </cfRule>
    <cfRule type="cellIs" dxfId="246" priority="162" operator="equal">
      <formula>"Medio"</formula>
    </cfRule>
  </conditionalFormatting>
  <conditionalFormatting sqref="S295">
    <cfRule type="cellIs" dxfId="245" priority="157" operator="equal">
      <formula>"Alto"</formula>
    </cfRule>
    <cfRule type="cellIs" dxfId="244" priority="158" operator="equal">
      <formula>"Bajo"</formula>
    </cfRule>
    <cfRule type="cellIs" dxfId="243" priority="159" operator="equal">
      <formula>"Medio"</formula>
    </cfRule>
  </conditionalFormatting>
  <conditionalFormatting sqref="AW295">
    <cfRule type="cellIs" dxfId="242" priority="154" operator="equal">
      <formula>"Alto"</formula>
    </cfRule>
    <cfRule type="cellIs" dxfId="241" priority="155" operator="equal">
      <formula>"Bajo"</formula>
    </cfRule>
    <cfRule type="cellIs" dxfId="240" priority="156" operator="equal">
      <formula>"Medio"</formula>
    </cfRule>
  </conditionalFormatting>
  <conditionalFormatting sqref="AW30">
    <cfRule type="cellIs" dxfId="239" priority="148" operator="equal">
      <formula>"Alto"</formula>
    </cfRule>
    <cfRule type="cellIs" dxfId="238" priority="149" operator="equal">
      <formula>"Bajo"</formula>
    </cfRule>
    <cfRule type="cellIs" dxfId="237" priority="150" operator="equal">
      <formula>"Medio"</formula>
    </cfRule>
  </conditionalFormatting>
  <conditionalFormatting sqref="AW31:AW40">
    <cfRule type="cellIs" dxfId="236" priority="145" operator="equal">
      <formula>"Alto"</formula>
    </cfRule>
    <cfRule type="cellIs" dxfId="235" priority="146" operator="equal">
      <formula>"Bajo"</formula>
    </cfRule>
    <cfRule type="cellIs" dxfId="234" priority="147" operator="equal">
      <formula>"Medio"</formula>
    </cfRule>
  </conditionalFormatting>
  <conditionalFormatting sqref="S203">
    <cfRule type="cellIs" dxfId="233" priority="142" operator="equal">
      <formula>"Alto"</formula>
    </cfRule>
    <cfRule type="cellIs" dxfId="232" priority="143" operator="equal">
      <formula>"Bajo"</formula>
    </cfRule>
    <cfRule type="cellIs" dxfId="231" priority="144" operator="equal">
      <formula>"Medio"</formula>
    </cfRule>
  </conditionalFormatting>
  <conditionalFormatting sqref="AW203">
    <cfRule type="cellIs" dxfId="230" priority="139" operator="equal">
      <formula>"Alto"</formula>
    </cfRule>
    <cfRule type="cellIs" dxfId="229" priority="140" operator="equal">
      <formula>"Bajo"</formula>
    </cfRule>
    <cfRule type="cellIs" dxfId="228" priority="141" operator="equal">
      <formula>"Medio"</formula>
    </cfRule>
  </conditionalFormatting>
  <conditionalFormatting sqref="S47">
    <cfRule type="cellIs" dxfId="227" priority="136" operator="equal">
      <formula>"Alto"</formula>
    </cfRule>
    <cfRule type="cellIs" dxfId="226" priority="137" operator="equal">
      <formula>"Bajo"</formula>
    </cfRule>
    <cfRule type="cellIs" dxfId="225" priority="138" operator="equal">
      <formula>"Medio"</formula>
    </cfRule>
  </conditionalFormatting>
  <conditionalFormatting sqref="AW47">
    <cfRule type="cellIs" dxfId="224" priority="133" operator="equal">
      <formula>"Alto"</formula>
    </cfRule>
    <cfRule type="cellIs" dxfId="223" priority="134" operator="equal">
      <formula>"Bajo"</formula>
    </cfRule>
    <cfRule type="cellIs" dxfId="222" priority="135" operator="equal">
      <formula>"Medio"</formula>
    </cfRule>
  </conditionalFormatting>
  <conditionalFormatting sqref="S100">
    <cfRule type="cellIs" dxfId="221" priority="130" operator="equal">
      <formula>"Alto"</formula>
    </cfRule>
    <cfRule type="cellIs" dxfId="220" priority="131" operator="equal">
      <formula>"Bajo"</formula>
    </cfRule>
    <cfRule type="cellIs" dxfId="219" priority="132" operator="equal">
      <formula>"Medio"</formula>
    </cfRule>
  </conditionalFormatting>
  <conditionalFormatting sqref="AW100">
    <cfRule type="cellIs" dxfId="218" priority="127" operator="equal">
      <formula>"Alto"</formula>
    </cfRule>
    <cfRule type="cellIs" dxfId="217" priority="128" operator="equal">
      <formula>"Bajo"</formula>
    </cfRule>
    <cfRule type="cellIs" dxfId="216" priority="129" operator="equal">
      <formula>"Medio"</formula>
    </cfRule>
  </conditionalFormatting>
  <conditionalFormatting sqref="S265">
    <cfRule type="cellIs" dxfId="215" priority="82" operator="equal">
      <formula>"Alto"</formula>
    </cfRule>
    <cfRule type="cellIs" dxfId="214" priority="83" operator="equal">
      <formula>"Bajo"</formula>
    </cfRule>
    <cfRule type="cellIs" dxfId="213" priority="84" operator="equal">
      <formula>"Medio"</formula>
    </cfRule>
  </conditionalFormatting>
  <conditionalFormatting sqref="AW265">
    <cfRule type="cellIs" dxfId="212" priority="79" operator="equal">
      <formula>"Alto"</formula>
    </cfRule>
    <cfRule type="cellIs" dxfId="211" priority="80" operator="equal">
      <formula>"Bajo"</formula>
    </cfRule>
    <cfRule type="cellIs" dxfId="210" priority="81" operator="equal">
      <formula>"Medio"</formula>
    </cfRule>
  </conditionalFormatting>
  <conditionalFormatting sqref="S61">
    <cfRule type="cellIs" dxfId="209" priority="52" operator="equal">
      <formula>"Alto"</formula>
    </cfRule>
    <cfRule type="cellIs" dxfId="208" priority="53" operator="equal">
      <formula>"Bajo"</formula>
    </cfRule>
    <cfRule type="cellIs" dxfId="207" priority="54" operator="equal">
      <formula>"Medio"</formula>
    </cfRule>
  </conditionalFormatting>
  <conditionalFormatting sqref="AW61">
    <cfRule type="cellIs" dxfId="206" priority="49" operator="equal">
      <formula>"Alto"</formula>
    </cfRule>
    <cfRule type="cellIs" dxfId="205" priority="50" operator="equal">
      <formula>"Bajo"</formula>
    </cfRule>
    <cfRule type="cellIs" dxfId="204" priority="51" operator="equal">
      <formula>"Medio"</formula>
    </cfRule>
  </conditionalFormatting>
  <conditionalFormatting sqref="S63">
    <cfRule type="cellIs" dxfId="203" priority="46" operator="equal">
      <formula>"Alto"</formula>
    </cfRule>
    <cfRule type="cellIs" dxfId="202" priority="47" operator="equal">
      <formula>"Bajo"</formula>
    </cfRule>
    <cfRule type="cellIs" dxfId="201" priority="48" operator="equal">
      <formula>"Medio"</formula>
    </cfRule>
  </conditionalFormatting>
  <conditionalFormatting sqref="AW63">
    <cfRule type="cellIs" dxfId="200" priority="43" operator="equal">
      <formula>"Alto"</formula>
    </cfRule>
    <cfRule type="cellIs" dxfId="199" priority="44" operator="equal">
      <formula>"Bajo"</formula>
    </cfRule>
    <cfRule type="cellIs" dxfId="198" priority="45" operator="equal">
      <formula>"Medio"</formula>
    </cfRule>
  </conditionalFormatting>
  <conditionalFormatting sqref="S64">
    <cfRule type="cellIs" dxfId="197" priority="40" operator="equal">
      <formula>"Alto"</formula>
    </cfRule>
    <cfRule type="cellIs" dxfId="196" priority="41" operator="equal">
      <formula>"Bajo"</formula>
    </cfRule>
    <cfRule type="cellIs" dxfId="195" priority="42" operator="equal">
      <formula>"Medio"</formula>
    </cfRule>
  </conditionalFormatting>
  <conditionalFormatting sqref="AW64">
    <cfRule type="cellIs" dxfId="194" priority="37" operator="equal">
      <formula>"Alto"</formula>
    </cfRule>
    <cfRule type="cellIs" dxfId="193" priority="38" operator="equal">
      <formula>"Bajo"</formula>
    </cfRule>
    <cfRule type="cellIs" dxfId="192" priority="39" operator="equal">
      <formula>"Medio"</formula>
    </cfRule>
  </conditionalFormatting>
  <conditionalFormatting sqref="S66">
    <cfRule type="cellIs" dxfId="191" priority="34" operator="equal">
      <formula>"Alto"</formula>
    </cfRule>
    <cfRule type="cellIs" dxfId="190" priority="35" operator="equal">
      <formula>"Bajo"</formula>
    </cfRule>
    <cfRule type="cellIs" dxfId="189" priority="36" operator="equal">
      <formula>"Medio"</formula>
    </cfRule>
  </conditionalFormatting>
  <conditionalFormatting sqref="AW66">
    <cfRule type="cellIs" dxfId="188" priority="31" operator="equal">
      <formula>"Alto"</formula>
    </cfRule>
    <cfRule type="cellIs" dxfId="187" priority="32" operator="equal">
      <formula>"Bajo"</formula>
    </cfRule>
    <cfRule type="cellIs" dxfId="186" priority="33" operator="equal">
      <formula>"Medio"</formula>
    </cfRule>
  </conditionalFormatting>
  <conditionalFormatting sqref="S68">
    <cfRule type="cellIs" dxfId="185" priority="28" operator="equal">
      <formula>"Alto"</formula>
    </cfRule>
    <cfRule type="cellIs" dxfId="184" priority="29" operator="equal">
      <formula>"Bajo"</formula>
    </cfRule>
    <cfRule type="cellIs" dxfId="183" priority="30" operator="equal">
      <formula>"Medio"</formula>
    </cfRule>
  </conditionalFormatting>
  <conditionalFormatting sqref="AW68">
    <cfRule type="cellIs" dxfId="182" priority="25" operator="equal">
      <formula>"Alto"</formula>
    </cfRule>
    <cfRule type="cellIs" dxfId="181" priority="26" operator="equal">
      <formula>"Bajo"</formula>
    </cfRule>
    <cfRule type="cellIs" dxfId="180" priority="27" operator="equal">
      <formula>"Medio"</formula>
    </cfRule>
  </conditionalFormatting>
  <conditionalFormatting sqref="S70">
    <cfRule type="cellIs" dxfId="179" priority="22" operator="equal">
      <formula>"Alto"</formula>
    </cfRule>
    <cfRule type="cellIs" dxfId="178" priority="23" operator="equal">
      <formula>"Bajo"</formula>
    </cfRule>
    <cfRule type="cellIs" dxfId="177" priority="24" operator="equal">
      <formula>"Medio"</formula>
    </cfRule>
  </conditionalFormatting>
  <conditionalFormatting sqref="AW70">
    <cfRule type="cellIs" dxfId="176" priority="19" operator="equal">
      <formula>"Alto"</formula>
    </cfRule>
    <cfRule type="cellIs" dxfId="175" priority="20" operator="equal">
      <formula>"Bajo"</formula>
    </cfRule>
    <cfRule type="cellIs" dxfId="174" priority="21" operator="equal">
      <formula>"Medio"</formula>
    </cfRule>
  </conditionalFormatting>
  <conditionalFormatting sqref="S72">
    <cfRule type="cellIs" dxfId="173" priority="16" operator="equal">
      <formula>"Alto"</formula>
    </cfRule>
    <cfRule type="cellIs" dxfId="172" priority="17" operator="equal">
      <formula>"Bajo"</formula>
    </cfRule>
    <cfRule type="cellIs" dxfId="171" priority="18" operator="equal">
      <formula>"Medio"</formula>
    </cfRule>
  </conditionalFormatting>
  <conditionalFormatting sqref="AW72">
    <cfRule type="cellIs" dxfId="170" priority="13" operator="equal">
      <formula>"Alto"</formula>
    </cfRule>
    <cfRule type="cellIs" dxfId="169" priority="14" operator="equal">
      <formula>"Bajo"</formula>
    </cfRule>
    <cfRule type="cellIs" dxfId="168" priority="15" operator="equal">
      <formula>"Medio"</formula>
    </cfRule>
  </conditionalFormatting>
  <conditionalFormatting sqref="S74">
    <cfRule type="cellIs" dxfId="167" priority="10" operator="equal">
      <formula>"Alto"</formula>
    </cfRule>
    <cfRule type="cellIs" dxfId="166" priority="11" operator="equal">
      <formula>"Bajo"</formula>
    </cfRule>
    <cfRule type="cellIs" dxfId="165" priority="12" operator="equal">
      <formula>"Medio"</formula>
    </cfRule>
  </conditionalFormatting>
  <conditionalFormatting sqref="AW74">
    <cfRule type="cellIs" dxfId="164" priority="7" operator="equal">
      <formula>"Alto"</formula>
    </cfRule>
    <cfRule type="cellIs" dxfId="163" priority="8" operator="equal">
      <formula>"Bajo"</formula>
    </cfRule>
    <cfRule type="cellIs" dxfId="162" priority="9" operator="equal">
      <formula>"Medio"</formula>
    </cfRule>
  </conditionalFormatting>
  <conditionalFormatting sqref="S76">
    <cfRule type="cellIs" dxfId="161" priority="4" operator="equal">
      <formula>"Alto"</formula>
    </cfRule>
    <cfRule type="cellIs" dxfId="160" priority="5" operator="equal">
      <formula>"Bajo"</formula>
    </cfRule>
    <cfRule type="cellIs" dxfId="159" priority="6" operator="equal">
      <formula>"Medio"</formula>
    </cfRule>
  </conditionalFormatting>
  <conditionalFormatting sqref="AW76">
    <cfRule type="cellIs" dxfId="158" priority="1" operator="equal">
      <formula>"Alto"</formula>
    </cfRule>
    <cfRule type="cellIs" dxfId="157" priority="2" operator="equal">
      <formula>"Bajo"</formula>
    </cfRule>
    <cfRule type="cellIs" dxfId="156" priority="3" operator="equal">
      <formula>"Medio"</formula>
    </cfRule>
  </conditionalFormatting>
  <dataValidations count="1">
    <dataValidation type="list" allowBlank="1" showInputMessage="1" showErrorMessage="1" sqref="D301:I310">
      <formula1>$C$10:$C$11</formula1>
    </dataValidation>
  </dataValidations>
  <printOptions horizontalCentered="1"/>
  <pageMargins left="0" right="0" top="1" bottom="1" header="0" footer="0"/>
  <pageSetup scale="59" fitToHeight="0" orientation="landscape" r:id="rId1"/>
  <headerFooter alignWithMargins="0"/>
  <ignoredErrors>
    <ignoredError sqref="AN43 AN88 AN105 AN129" formula="1"/>
    <ignoredError sqref="AQ57 AQ59 AQ134:AQ137" formulaRange="1"/>
  </ignoredErrors>
  <drawing r:id="rId2"/>
  <legacyDrawing r:id="rId3"/>
  <mc:AlternateContent xmlns:mc="http://schemas.openxmlformats.org/markup-compatibility/2006">
    <mc:Choice Requires="x14">
      <controls>
        <mc:AlternateContent xmlns:mc="http://schemas.openxmlformats.org/markup-compatibility/2006">
          <mc:Choice Requires="x14">
            <control shapeId="2132" r:id="rId4" name="Check Box 84">
              <controlPr defaultSize="0" autoFill="0" autoLine="0" autoPict="0">
                <anchor moveWithCells="1">
                  <from>
                    <xdr:col>3</xdr:col>
                    <xdr:colOff>0</xdr:colOff>
                    <xdr:row>3</xdr:row>
                    <xdr:rowOff>219075</xdr:rowOff>
                  </from>
                  <to>
                    <xdr:col>6</xdr:col>
                    <xdr:colOff>200025</xdr:colOff>
                    <xdr:row>5</xdr:row>
                    <xdr:rowOff>19050</xdr:rowOff>
                  </to>
                </anchor>
              </controlPr>
            </control>
          </mc:Choice>
        </mc:AlternateContent>
        <mc:AlternateContent xmlns:mc="http://schemas.openxmlformats.org/markup-compatibility/2006">
          <mc:Choice Requires="x14">
            <control shapeId="2133" r:id="rId5" name="Check Box 85">
              <controlPr defaultSize="0" autoFill="0" autoLine="0" autoPict="0">
                <anchor moveWithCells="1">
                  <from>
                    <xdr:col>3</xdr:col>
                    <xdr:colOff>0</xdr:colOff>
                    <xdr:row>3</xdr:row>
                    <xdr:rowOff>209550</xdr:rowOff>
                  </from>
                  <to>
                    <xdr:col>5</xdr:col>
                    <xdr:colOff>295275</xdr:colOff>
                    <xdr:row>4</xdr:row>
                    <xdr:rowOff>390525</xdr:rowOff>
                  </to>
                </anchor>
              </controlPr>
            </control>
          </mc:Choice>
        </mc:AlternateContent>
        <mc:AlternateContent xmlns:mc="http://schemas.openxmlformats.org/markup-compatibility/2006">
          <mc:Choice Requires="x14">
            <control shapeId="2134" r:id="rId6" name="Check Box 86">
              <controlPr defaultSize="0" autoFill="0" autoLine="0" autoPict="0">
                <anchor moveWithCells="1">
                  <from>
                    <xdr:col>3</xdr:col>
                    <xdr:colOff>0</xdr:colOff>
                    <xdr:row>4</xdr:row>
                    <xdr:rowOff>57150</xdr:rowOff>
                  </from>
                  <to>
                    <xdr:col>6</xdr:col>
                    <xdr:colOff>190500</xdr:colOff>
                    <xdr:row>4</xdr:row>
                    <xdr:rowOff>314325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4">
        <x14:dataValidation type="list" allowBlank="1" showInputMessage="1" showErrorMessage="1">
          <x14:formula1>
            <xm:f>TIPOLOGÍA!$B$7:$B$8</xm:f>
          </x14:formula1>
          <xm:sqref>H18 I10:I18 H10:H16 H20:I33 D10:G60 H35:I60 D78:I300</xm:sqref>
        </x14:dataValidation>
        <x14:dataValidation type="list" allowBlank="1" showInputMessage="1" showErrorMessage="1">
          <x14:formula1>
            <xm:f>Parametros!$B$4:$B$9</xm:f>
          </x14:formula1>
          <xm:sqref>M10:M41 M43:M60 M78:M300</xm:sqref>
        </x14:dataValidation>
        <x14:dataValidation type="list" allowBlank="1" showInputMessage="1" showErrorMessage="1">
          <x14:formula1>
            <xm:f>Parametros!$C$24:$C$26</xm:f>
          </x14:formula1>
          <xm:sqref>V238:V300 V10:V60 V78:V236</xm:sqref>
        </x14:dataValidation>
        <x14:dataValidation type="list" allowBlank="1" showInputMessage="1" showErrorMessage="1">
          <x14:formula1>
            <xm:f>Parametros!$B$14:$B$19</xm:f>
          </x14:formula1>
          <xm:sqref>O10:O60 O78:O300</xm:sqref>
        </x14:dataValidation>
        <x14:dataValidation type="list" allowBlank="1" showInputMessage="1" showErrorMessage="1">
          <x14:formula1>
            <xm:f>Parametros!$D$13:$L$13</xm:f>
          </x14:formula1>
          <xm:sqref>Q10:Q60 Q78:Q300</xm:sqref>
        </x14:dataValidation>
        <x14:dataValidation type="list" allowBlank="1" showInputMessage="1" showErrorMessage="1">
          <x14:formula1>
            <xm:f>Parametros!$Q$20:$Q$39</xm:f>
          </x14:formula1>
          <xm:sqref>W10:W60 W78:W300</xm:sqref>
        </x14:dataValidation>
        <x14:dataValidation type="list" allowBlank="1" showInputMessage="1" showErrorMessage="1">
          <x14:formula1>
            <xm:f>Parametros!$B$27:$B$30</xm:f>
          </x14:formula1>
          <xm:sqref>X10:AI60 X78:AI300</xm:sqref>
        </x14:dataValidation>
        <x14:dataValidation type="list" allowBlank="1" showInputMessage="1" showErrorMessage="1">
          <x14:formula1>
            <xm:f>[1]Parametros!#REF!</xm:f>
          </x14:formula1>
          <xm:sqref>X61:AI77</xm:sqref>
        </x14:dataValidation>
        <x14:dataValidation type="list" allowBlank="1" showInputMessage="1" showErrorMessage="1">
          <x14:formula1>
            <xm:f>[1]Parametros!#REF!</xm:f>
          </x14:formula1>
          <xm:sqref>W61:W77</xm:sqref>
        </x14:dataValidation>
        <x14:dataValidation type="list" allowBlank="1" showInputMessage="1" showErrorMessage="1">
          <x14:formula1>
            <xm:f>[1]Parametros!#REF!</xm:f>
          </x14:formula1>
          <xm:sqref>Q61:Q77</xm:sqref>
        </x14:dataValidation>
        <x14:dataValidation type="list" allowBlank="1" showInputMessage="1" showErrorMessage="1">
          <x14:formula1>
            <xm:f>[1]Parametros!#REF!</xm:f>
          </x14:formula1>
          <xm:sqref>O61:O77</xm:sqref>
        </x14:dataValidation>
        <x14:dataValidation type="list" allowBlank="1" showInputMessage="1" showErrorMessage="1">
          <x14:formula1>
            <xm:f>[1]Parametros!#REF!</xm:f>
          </x14:formula1>
          <xm:sqref>V61:V77</xm:sqref>
        </x14:dataValidation>
        <x14:dataValidation type="list" allowBlank="1" showInputMessage="1" showErrorMessage="1">
          <x14:formula1>
            <xm:f>[1]Parametros!#REF!</xm:f>
          </x14:formula1>
          <xm:sqref>M61:M77</xm:sqref>
        </x14:dataValidation>
        <x14:dataValidation type="list" allowBlank="1" showInputMessage="1" showErrorMessage="1">
          <x14:formula1>
            <xm:f>[1]TIPOLOGÍA!#REF!</xm:f>
          </x14:formula1>
          <xm:sqref>D61:I77</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tint="-0.249977111117893"/>
    <pageSetUpPr fitToPage="1"/>
  </sheetPr>
  <dimension ref="B1:BB294"/>
  <sheetViews>
    <sheetView showGridLines="0" topLeftCell="P1" zoomScale="70" zoomScaleNormal="70" zoomScaleSheetLayoutView="70" zoomScalePageLayoutView="80" workbookViewId="0">
      <selection activeCell="A286" sqref="A286"/>
    </sheetView>
  </sheetViews>
  <sheetFormatPr baseColWidth="10" defaultColWidth="10.85546875" defaultRowHeight="12.75"/>
  <cols>
    <col min="1" max="1" width="0.7109375" style="378" customWidth="1"/>
    <col min="2" max="2" width="20.7109375" style="378" customWidth="1"/>
    <col min="3" max="3" width="56.140625" style="378" customWidth="1"/>
    <col min="4" max="9" width="5.85546875" style="379" customWidth="1"/>
    <col min="10" max="10" width="56.7109375" style="378" customWidth="1"/>
    <col min="11" max="11" width="59.42578125" style="378" customWidth="1"/>
    <col min="12" max="12" width="1.42578125" style="380" customWidth="1"/>
    <col min="13" max="13" width="6.7109375" style="378" customWidth="1"/>
    <col min="14" max="14" width="14.42578125" style="378" customWidth="1"/>
    <col min="15" max="15" width="6.7109375" style="378" customWidth="1"/>
    <col min="16" max="16" width="14.7109375" style="378" customWidth="1"/>
    <col min="17" max="17" width="17.7109375" style="378" customWidth="1"/>
    <col min="18" max="18" width="6.7109375" style="378" customWidth="1"/>
    <col min="19" max="19" width="17.7109375" style="378" customWidth="1"/>
    <col min="20" max="20" width="1.140625" style="380" customWidth="1"/>
    <col min="21" max="21" width="59.42578125" style="378" customWidth="1"/>
    <col min="22" max="22" width="17.7109375" style="378" customWidth="1"/>
    <col min="23" max="23" width="20.42578125" style="378" customWidth="1"/>
    <col min="24" max="24" width="5.85546875" style="378" customWidth="1"/>
    <col min="25" max="25" width="6.28515625" style="378" customWidth="1"/>
    <col min="26" max="26" width="7" style="378" customWidth="1"/>
    <col min="27" max="29" width="6" style="378" customWidth="1"/>
    <col min="30" max="32" width="5.85546875" style="378" customWidth="1"/>
    <col min="33" max="35" width="7.140625" style="378" customWidth="1"/>
    <col min="36" max="36" width="11.28515625" style="378" customWidth="1"/>
    <col min="37" max="37" width="16.42578125" style="378" customWidth="1"/>
    <col min="38" max="38" width="10.28515625" style="378" customWidth="1"/>
    <col min="39" max="39" width="12.140625" style="378" customWidth="1"/>
    <col min="40" max="40" width="10.28515625" style="378" customWidth="1"/>
    <col min="41" max="41" width="12.7109375" style="378" customWidth="1"/>
    <col min="42" max="42" width="1.28515625" style="380" customWidth="1"/>
    <col min="43" max="43" width="6.7109375" style="379" customWidth="1"/>
    <col min="44" max="44" width="17.7109375" style="378" customWidth="1"/>
    <col min="45" max="45" width="6.85546875" style="381" customWidth="1"/>
    <col min="46" max="46" width="17.7109375" style="379" customWidth="1"/>
    <col min="47" max="47" width="20" style="378" customWidth="1"/>
    <col min="48" max="48" width="6.7109375" style="379" customWidth="1"/>
    <col min="49" max="49" width="18.28515625" style="379" customWidth="1"/>
    <col min="50" max="50" width="37.42578125" style="378" customWidth="1"/>
    <col min="51" max="51" width="1.42578125" style="380" customWidth="1"/>
    <col min="52" max="52" width="68.85546875" style="382" customWidth="1"/>
    <col min="53" max="53" width="26.85546875" style="378" customWidth="1"/>
    <col min="54" max="54" width="20.42578125" style="381" customWidth="1"/>
    <col min="55" max="16384" width="10.85546875" style="378"/>
  </cols>
  <sheetData>
    <row r="1" spans="2:54" ht="3.75" customHeight="1"/>
    <row r="2" spans="2:54" ht="19.5" customHeight="1">
      <c r="B2" s="625"/>
      <c r="C2" s="625"/>
      <c r="D2" s="626" t="s">
        <v>0</v>
      </c>
      <c r="E2" s="626"/>
      <c r="F2" s="626"/>
      <c r="G2" s="626"/>
      <c r="H2" s="626"/>
      <c r="I2" s="626"/>
      <c r="J2" s="626"/>
      <c r="K2" s="626"/>
      <c r="L2" s="626"/>
      <c r="M2" s="626"/>
      <c r="N2" s="626"/>
      <c r="O2" s="626"/>
      <c r="P2" s="626"/>
      <c r="Q2" s="626"/>
      <c r="R2" s="626"/>
      <c r="S2" s="626"/>
      <c r="T2" s="626"/>
      <c r="U2" s="626"/>
      <c r="V2" s="626"/>
      <c r="W2" s="626"/>
      <c r="X2" s="626"/>
      <c r="Y2" s="626"/>
      <c r="Z2" s="626"/>
      <c r="AA2" s="626"/>
      <c r="AB2" s="626"/>
      <c r="AC2" s="626"/>
      <c r="AD2" s="626"/>
      <c r="AE2" s="626"/>
      <c r="AF2" s="626"/>
      <c r="AG2" s="626"/>
      <c r="AH2" s="626"/>
      <c r="AI2" s="626"/>
      <c r="AJ2" s="626"/>
      <c r="AK2" s="626"/>
      <c r="AL2" s="626"/>
      <c r="AM2" s="626"/>
      <c r="AN2" s="626"/>
      <c r="AO2" s="626"/>
      <c r="AP2" s="626"/>
      <c r="AQ2" s="626"/>
      <c r="AR2" s="626"/>
      <c r="AS2" s="626"/>
      <c r="AT2" s="626"/>
      <c r="AU2" s="626"/>
      <c r="AV2" s="626"/>
      <c r="AW2" s="626"/>
      <c r="AX2" s="626"/>
      <c r="AY2" s="626"/>
      <c r="AZ2" s="626"/>
      <c r="BA2" s="383" t="s">
        <v>1</v>
      </c>
      <c r="BB2" s="383" t="s">
        <v>2</v>
      </c>
    </row>
    <row r="3" spans="2:54" ht="19.5" customHeight="1">
      <c r="B3" s="625"/>
      <c r="C3" s="625"/>
      <c r="D3" s="626"/>
      <c r="E3" s="626"/>
      <c r="F3" s="626"/>
      <c r="G3" s="626"/>
      <c r="H3" s="626"/>
      <c r="I3" s="626"/>
      <c r="J3" s="626"/>
      <c r="K3" s="626"/>
      <c r="L3" s="626"/>
      <c r="M3" s="626"/>
      <c r="N3" s="626"/>
      <c r="O3" s="626"/>
      <c r="P3" s="626"/>
      <c r="Q3" s="626"/>
      <c r="R3" s="626"/>
      <c r="S3" s="626"/>
      <c r="T3" s="626"/>
      <c r="U3" s="626"/>
      <c r="V3" s="626"/>
      <c r="W3" s="626"/>
      <c r="X3" s="626"/>
      <c r="Y3" s="626"/>
      <c r="Z3" s="626"/>
      <c r="AA3" s="626"/>
      <c r="AB3" s="626"/>
      <c r="AC3" s="626"/>
      <c r="AD3" s="626"/>
      <c r="AE3" s="626"/>
      <c r="AF3" s="626"/>
      <c r="AG3" s="626"/>
      <c r="AH3" s="626"/>
      <c r="AI3" s="626"/>
      <c r="AJ3" s="626"/>
      <c r="AK3" s="626"/>
      <c r="AL3" s="626"/>
      <c r="AM3" s="626"/>
      <c r="AN3" s="626"/>
      <c r="AO3" s="626"/>
      <c r="AP3" s="626"/>
      <c r="AQ3" s="626"/>
      <c r="AR3" s="626"/>
      <c r="AS3" s="626"/>
      <c r="AT3" s="626"/>
      <c r="AU3" s="626"/>
      <c r="AV3" s="626"/>
      <c r="AW3" s="626"/>
      <c r="AX3" s="626"/>
      <c r="AY3" s="626"/>
      <c r="AZ3" s="626"/>
      <c r="BA3" s="384" t="s">
        <v>3</v>
      </c>
      <c r="BB3" s="385" t="s">
        <v>912</v>
      </c>
    </row>
    <row r="4" spans="2:54" ht="19.5" customHeight="1">
      <c r="B4" s="625"/>
      <c r="C4" s="625"/>
      <c r="D4" s="626"/>
      <c r="E4" s="626"/>
      <c r="F4" s="626"/>
      <c r="G4" s="626"/>
      <c r="H4" s="626"/>
      <c r="I4" s="626"/>
      <c r="J4" s="626"/>
      <c r="K4" s="626"/>
      <c r="L4" s="626"/>
      <c r="M4" s="626"/>
      <c r="N4" s="626"/>
      <c r="O4" s="626"/>
      <c r="P4" s="626"/>
      <c r="Q4" s="626"/>
      <c r="R4" s="626"/>
      <c r="S4" s="626"/>
      <c r="T4" s="626"/>
      <c r="U4" s="626"/>
      <c r="V4" s="626"/>
      <c r="W4" s="626"/>
      <c r="X4" s="626"/>
      <c r="Y4" s="626"/>
      <c r="Z4" s="626"/>
      <c r="AA4" s="626"/>
      <c r="AB4" s="626"/>
      <c r="AC4" s="626"/>
      <c r="AD4" s="626"/>
      <c r="AE4" s="626"/>
      <c r="AF4" s="626"/>
      <c r="AG4" s="626"/>
      <c r="AH4" s="626"/>
      <c r="AI4" s="626"/>
      <c r="AJ4" s="626"/>
      <c r="AK4" s="626"/>
      <c r="AL4" s="626"/>
      <c r="AM4" s="626"/>
      <c r="AN4" s="626"/>
      <c r="AO4" s="626"/>
      <c r="AP4" s="626"/>
      <c r="AQ4" s="626"/>
      <c r="AR4" s="626"/>
      <c r="AS4" s="626"/>
      <c r="AT4" s="626"/>
      <c r="AU4" s="626"/>
      <c r="AV4" s="626"/>
      <c r="AW4" s="626"/>
      <c r="AX4" s="626"/>
      <c r="AY4" s="626"/>
      <c r="AZ4" s="626"/>
      <c r="BA4" s="384" t="s">
        <v>4</v>
      </c>
      <c r="BB4" s="386">
        <v>43171</v>
      </c>
    </row>
    <row r="5" spans="2:54" ht="30.75" customHeight="1">
      <c r="B5" s="627" t="s">
        <v>678</v>
      </c>
      <c r="C5" s="628"/>
      <c r="D5" s="629"/>
      <c r="E5" s="629"/>
      <c r="F5" s="629"/>
      <c r="G5" s="629"/>
      <c r="H5" s="629"/>
      <c r="I5" s="629"/>
      <c r="J5" s="629"/>
      <c r="K5" s="629"/>
      <c r="L5" s="387"/>
      <c r="M5" s="388"/>
      <c r="N5" s="388"/>
      <c r="O5" s="388"/>
      <c r="P5" s="388"/>
      <c r="Q5" s="388"/>
      <c r="R5" s="388"/>
      <c r="S5" s="388"/>
      <c r="T5" s="387"/>
      <c r="U5" s="388"/>
      <c r="V5" s="388"/>
      <c r="W5" s="388"/>
      <c r="X5" s="388"/>
      <c r="Y5" s="388"/>
      <c r="Z5" s="388"/>
      <c r="AA5" s="388"/>
      <c r="AB5" s="388"/>
      <c r="AC5" s="388"/>
      <c r="AD5" s="388"/>
      <c r="AE5" s="388"/>
      <c r="AF5" s="388"/>
      <c r="AG5" s="388"/>
      <c r="AH5" s="388"/>
      <c r="AI5" s="388"/>
      <c r="AJ5" s="388"/>
      <c r="AK5" s="388"/>
      <c r="AL5" s="388"/>
      <c r="AM5" s="388"/>
      <c r="AN5" s="388"/>
      <c r="AO5" s="388"/>
      <c r="AP5" s="387"/>
      <c r="AQ5" s="388"/>
      <c r="AR5" s="388"/>
      <c r="AS5" s="388"/>
      <c r="AT5" s="388"/>
      <c r="AU5" s="388"/>
      <c r="AV5" s="388"/>
      <c r="AW5" s="388"/>
      <c r="AX5" s="388"/>
      <c r="AY5" s="387"/>
      <c r="AZ5" s="389"/>
      <c r="BA5" s="390"/>
      <c r="BB5" s="391"/>
    </row>
    <row r="6" spans="2:54" ht="21" customHeight="1">
      <c r="B6" s="630" t="s">
        <v>5</v>
      </c>
      <c r="C6" s="631"/>
      <c r="D6" s="631"/>
      <c r="E6" s="631"/>
      <c r="F6" s="631"/>
      <c r="G6" s="631"/>
      <c r="H6" s="631"/>
      <c r="I6" s="631"/>
      <c r="J6" s="631"/>
      <c r="K6" s="632"/>
      <c r="L6" s="392"/>
      <c r="M6" s="633" t="s">
        <v>95</v>
      </c>
      <c r="N6" s="633"/>
      <c r="O6" s="633"/>
      <c r="P6" s="633"/>
      <c r="Q6" s="633"/>
      <c r="R6" s="633"/>
      <c r="S6" s="633"/>
      <c r="T6" s="392"/>
      <c r="U6" s="633" t="s">
        <v>102</v>
      </c>
      <c r="V6" s="633"/>
      <c r="W6" s="633"/>
      <c r="X6" s="633"/>
      <c r="Y6" s="633"/>
      <c r="Z6" s="633"/>
      <c r="AA6" s="633"/>
      <c r="AB6" s="633"/>
      <c r="AC6" s="633"/>
      <c r="AD6" s="633"/>
      <c r="AE6" s="633"/>
      <c r="AF6" s="633"/>
      <c r="AG6" s="633"/>
      <c r="AH6" s="633"/>
      <c r="AI6" s="633"/>
      <c r="AJ6" s="633"/>
      <c r="AK6" s="633"/>
      <c r="AL6" s="633"/>
      <c r="AM6" s="633"/>
      <c r="AN6" s="633"/>
      <c r="AO6" s="633"/>
      <c r="AP6" s="392"/>
      <c r="AQ6" s="633" t="s">
        <v>103</v>
      </c>
      <c r="AR6" s="633"/>
      <c r="AS6" s="633"/>
      <c r="AT6" s="633"/>
      <c r="AU6" s="633"/>
      <c r="AV6" s="633"/>
      <c r="AW6" s="633"/>
      <c r="AX6" s="634" t="s">
        <v>8</v>
      </c>
      <c r="AY6" s="392"/>
      <c r="AZ6" s="633" t="s">
        <v>104</v>
      </c>
      <c r="BA6" s="633"/>
      <c r="BB6" s="633"/>
    </row>
    <row r="7" spans="2:54" ht="34.5" customHeight="1">
      <c r="B7" s="635" t="s">
        <v>9</v>
      </c>
      <c r="C7" s="635" t="s">
        <v>10</v>
      </c>
      <c r="D7" s="618" t="s">
        <v>11</v>
      </c>
      <c r="E7" s="618"/>
      <c r="F7" s="618"/>
      <c r="G7" s="618"/>
      <c r="H7" s="618"/>
      <c r="I7" s="618"/>
      <c r="J7" s="635" t="s">
        <v>12</v>
      </c>
      <c r="K7" s="635" t="s">
        <v>6</v>
      </c>
      <c r="L7" s="392"/>
      <c r="M7" s="618" t="s">
        <v>13</v>
      </c>
      <c r="N7" s="618"/>
      <c r="O7" s="618" t="s">
        <v>14</v>
      </c>
      <c r="P7" s="618"/>
      <c r="Q7" s="618"/>
      <c r="R7" s="618" t="s">
        <v>105</v>
      </c>
      <c r="S7" s="618"/>
      <c r="T7" s="392"/>
      <c r="U7" s="634" t="s">
        <v>118</v>
      </c>
      <c r="V7" s="634" t="s">
        <v>96</v>
      </c>
      <c r="W7" s="634" t="s">
        <v>7</v>
      </c>
      <c r="X7" s="624" t="s">
        <v>101</v>
      </c>
      <c r="Y7" s="624"/>
      <c r="Z7" s="624"/>
      <c r="AA7" s="621" t="s">
        <v>139</v>
      </c>
      <c r="AB7" s="622"/>
      <c r="AC7" s="623"/>
      <c r="AD7" s="624" t="s">
        <v>97</v>
      </c>
      <c r="AE7" s="624"/>
      <c r="AF7" s="624"/>
      <c r="AG7" s="624" t="s">
        <v>182</v>
      </c>
      <c r="AH7" s="624"/>
      <c r="AI7" s="624"/>
      <c r="AJ7" s="618" t="s">
        <v>1076</v>
      </c>
      <c r="AK7" s="618"/>
      <c r="AL7" s="618" t="s">
        <v>179</v>
      </c>
      <c r="AM7" s="618"/>
      <c r="AN7" s="618" t="s">
        <v>180</v>
      </c>
      <c r="AO7" s="618"/>
      <c r="AP7" s="392"/>
      <c r="AQ7" s="618" t="s">
        <v>13</v>
      </c>
      <c r="AR7" s="618"/>
      <c r="AS7" s="618" t="s">
        <v>14</v>
      </c>
      <c r="AT7" s="618"/>
      <c r="AU7" s="618"/>
      <c r="AV7" s="618" t="s">
        <v>106</v>
      </c>
      <c r="AW7" s="618"/>
      <c r="AX7" s="634"/>
      <c r="AY7" s="392"/>
      <c r="AZ7" s="618"/>
      <c r="BA7" s="618"/>
      <c r="BB7" s="618"/>
    </row>
    <row r="8" spans="2:54" ht="127.5" customHeight="1">
      <c r="B8" s="634"/>
      <c r="C8" s="634"/>
      <c r="D8" s="619" t="s">
        <v>16</v>
      </c>
      <c r="E8" s="619" t="s">
        <v>17</v>
      </c>
      <c r="F8" s="619" t="s">
        <v>18</v>
      </c>
      <c r="G8" s="619" t="s">
        <v>765</v>
      </c>
      <c r="H8" s="619" t="s">
        <v>764</v>
      </c>
      <c r="I8" s="619" t="s">
        <v>1077</v>
      </c>
      <c r="J8" s="634"/>
      <c r="K8" s="634"/>
      <c r="L8" s="392"/>
      <c r="M8" s="614" t="s">
        <v>19</v>
      </c>
      <c r="N8" s="614" t="s">
        <v>20</v>
      </c>
      <c r="O8" s="614" t="s">
        <v>19</v>
      </c>
      <c r="P8" s="614" t="s">
        <v>20</v>
      </c>
      <c r="Q8" s="614" t="s">
        <v>21</v>
      </c>
      <c r="R8" s="614" t="s">
        <v>19</v>
      </c>
      <c r="S8" s="614" t="s">
        <v>22</v>
      </c>
      <c r="T8" s="393"/>
      <c r="U8" s="634"/>
      <c r="V8" s="634"/>
      <c r="W8" s="634"/>
      <c r="X8" s="394" t="s">
        <v>196</v>
      </c>
      <c r="Y8" s="394" t="s">
        <v>114</v>
      </c>
      <c r="Z8" s="394" t="s">
        <v>111</v>
      </c>
      <c r="AA8" s="394" t="s">
        <v>142</v>
      </c>
      <c r="AB8" s="394" t="s">
        <v>141</v>
      </c>
      <c r="AC8" s="394" t="s">
        <v>140</v>
      </c>
      <c r="AD8" s="394" t="s">
        <v>178</v>
      </c>
      <c r="AE8" s="394" t="s">
        <v>112</v>
      </c>
      <c r="AF8" s="394" t="s">
        <v>98</v>
      </c>
      <c r="AG8" s="394" t="s">
        <v>99</v>
      </c>
      <c r="AH8" s="394" t="s">
        <v>113</v>
      </c>
      <c r="AI8" s="394" t="s">
        <v>100</v>
      </c>
      <c r="AJ8" s="618"/>
      <c r="AK8" s="618"/>
      <c r="AL8" s="618"/>
      <c r="AM8" s="618"/>
      <c r="AN8" s="618"/>
      <c r="AO8" s="618"/>
      <c r="AP8" s="393"/>
      <c r="AQ8" s="616" t="s">
        <v>19</v>
      </c>
      <c r="AR8" s="614" t="s">
        <v>20</v>
      </c>
      <c r="AS8" s="616" t="s">
        <v>19</v>
      </c>
      <c r="AT8" s="614" t="s">
        <v>20</v>
      </c>
      <c r="AU8" s="614" t="s">
        <v>21</v>
      </c>
      <c r="AV8" s="616" t="s">
        <v>19</v>
      </c>
      <c r="AW8" s="614" t="s">
        <v>22</v>
      </c>
      <c r="AX8" s="634"/>
      <c r="AY8" s="392"/>
      <c r="AZ8" s="635" t="s">
        <v>93</v>
      </c>
      <c r="BA8" s="635" t="s">
        <v>298</v>
      </c>
      <c r="BB8" s="635" t="s">
        <v>94</v>
      </c>
    </row>
    <row r="9" spans="2:54" ht="21" customHeight="1">
      <c r="B9" s="633"/>
      <c r="C9" s="633"/>
      <c r="D9" s="620"/>
      <c r="E9" s="620"/>
      <c r="F9" s="620"/>
      <c r="G9" s="620"/>
      <c r="H9" s="620"/>
      <c r="I9" s="620"/>
      <c r="J9" s="633"/>
      <c r="K9" s="633"/>
      <c r="L9" s="392"/>
      <c r="M9" s="615"/>
      <c r="N9" s="615"/>
      <c r="O9" s="615"/>
      <c r="P9" s="615"/>
      <c r="Q9" s="615"/>
      <c r="R9" s="615"/>
      <c r="S9" s="615"/>
      <c r="T9" s="393"/>
      <c r="U9" s="633"/>
      <c r="V9" s="633"/>
      <c r="W9" s="633"/>
      <c r="X9" s="395">
        <v>0</v>
      </c>
      <c r="Y9" s="395">
        <v>1</v>
      </c>
      <c r="Z9" s="395">
        <v>2</v>
      </c>
      <c r="AA9" s="395">
        <v>0</v>
      </c>
      <c r="AB9" s="395">
        <v>1</v>
      </c>
      <c r="AC9" s="395">
        <v>2</v>
      </c>
      <c r="AD9" s="395">
        <v>0</v>
      </c>
      <c r="AE9" s="395">
        <v>1</v>
      </c>
      <c r="AF9" s="395">
        <v>2</v>
      </c>
      <c r="AG9" s="395">
        <v>0</v>
      </c>
      <c r="AH9" s="395">
        <v>1</v>
      </c>
      <c r="AI9" s="395">
        <v>2</v>
      </c>
      <c r="AJ9" s="395" t="s">
        <v>181</v>
      </c>
      <c r="AK9" s="395" t="s">
        <v>20</v>
      </c>
      <c r="AL9" s="395" t="s">
        <v>181</v>
      </c>
      <c r="AM9" s="395" t="s">
        <v>191</v>
      </c>
      <c r="AN9" s="395" t="s">
        <v>181</v>
      </c>
      <c r="AO9" s="395" t="s">
        <v>191</v>
      </c>
      <c r="AP9" s="393"/>
      <c r="AQ9" s="617"/>
      <c r="AR9" s="615"/>
      <c r="AS9" s="617"/>
      <c r="AT9" s="615"/>
      <c r="AU9" s="615"/>
      <c r="AV9" s="617"/>
      <c r="AW9" s="615"/>
      <c r="AX9" s="633"/>
      <c r="AY9" s="392"/>
      <c r="AZ9" s="633"/>
      <c r="BA9" s="633"/>
      <c r="BB9" s="633"/>
    </row>
    <row r="10" spans="2:54" ht="35.25" customHeight="1">
      <c r="B10" s="597" t="s">
        <v>677</v>
      </c>
      <c r="C10" s="611" t="s">
        <v>762</v>
      </c>
      <c r="D10" s="591"/>
      <c r="E10" s="591" t="s">
        <v>119</v>
      </c>
      <c r="F10" s="591"/>
      <c r="G10" s="591"/>
      <c r="H10" s="591"/>
      <c r="I10" s="591"/>
      <c r="J10" s="593" t="s">
        <v>1078</v>
      </c>
      <c r="K10" s="212" t="s">
        <v>776</v>
      </c>
      <c r="L10" s="396"/>
      <c r="M10" s="594">
        <v>4</v>
      </c>
      <c r="N10" s="608" t="str">
        <f>IF(M10=5,"Esperada",IF(M10=4,"Alta",IF(M10=3,"Media",IF(M10=2,"Baja",IF(M10=1,"Remota","0")))))</f>
        <v>Alta</v>
      </c>
      <c r="O10" s="608">
        <v>5</v>
      </c>
      <c r="P10" s="608" t="str">
        <f>IF(O10=5,"Significativo",IF(O10=4,"Alto",IF(O10=3,"Medio",IF(O10=2,"Bajo",IF(O10=1,"No Significativo","0")))))</f>
        <v>Significativo</v>
      </c>
      <c r="Q10" s="608" t="s">
        <v>45</v>
      </c>
      <c r="R10" s="594">
        <f>O10*M10</f>
        <v>20</v>
      </c>
      <c r="S10" s="576" t="str">
        <f>IF(R10=1,"Bajo",IF(R10=2,"Bajo",IF(R10=3,"Bajo",IF(R10=4,"Bajo",IF(R10=5,"Medio",IF(R10=6,"Medio",IF(R10=8,"Medio",IF(R10=9,"Medio",IF(R10=10,"Medio",IF(R10=12,"Medio",IF(R10=15,"Alto",IF(R10=16,"Alto",IF(R10=20,"Alto",IF(R10=25,"Alto","0"))))))))))))))</f>
        <v>Alto</v>
      </c>
      <c r="T10" s="396"/>
      <c r="U10" s="211" t="str">
        <f t="shared" ref="U10:U73" si="0">+K10</f>
        <v>Seguimiento y revisión al cumplimiento del documento Objetivos, metas y programas ambientales</v>
      </c>
      <c r="V10" s="397" t="s">
        <v>120</v>
      </c>
      <c r="W10" s="397" t="s">
        <v>121</v>
      </c>
      <c r="X10" s="563">
        <v>2</v>
      </c>
      <c r="Y10" s="564"/>
      <c r="Z10" s="565"/>
      <c r="AA10" s="563">
        <v>1</v>
      </c>
      <c r="AB10" s="564"/>
      <c r="AC10" s="565"/>
      <c r="AD10" s="563">
        <v>2</v>
      </c>
      <c r="AE10" s="564"/>
      <c r="AF10" s="565"/>
      <c r="AG10" s="563">
        <v>2</v>
      </c>
      <c r="AH10" s="564"/>
      <c r="AI10" s="565"/>
      <c r="AJ10" s="398">
        <f>((X10/2)+(AA10/2)+(AD10/2)+(AG10/2))/4</f>
        <v>0.875</v>
      </c>
      <c r="AK10" s="398" t="str">
        <f>IF(AND(AJ10&gt;=0%,AJ10&lt;40%),"No Efectivo",IF(AND(AJ10&gt;=41%,AJ10&lt;60%),"Poco Efectivo",IF(AND(AJ10&gt;=61%,AJ10&lt;80%),"Medianamente Efectivo",IF(AND(AJ10&gt;=81%,AJ10&lt;90%),"Efectivo", IF(AND(AJ10&gt;=91%,AJ10&lt;=100%),"Altamente Efectivo")))))</f>
        <v>Efectivo</v>
      </c>
      <c r="AL10" s="398">
        <v>0</v>
      </c>
      <c r="AM10" s="398" t="str">
        <f>IF(AND(AL10&gt;=0%,AL10&lt;40%),"0% ",IF(AND(AL10&gt;=41%,AL10&lt;60%),"20%",IF(AND(AL10&gt;=61%,AL10&lt;80%),"40%",IF(AND(AL10&gt;=81%,AL10&lt;90%),"60%", IF(AND(AL10&gt;=91%,AL10&lt;=100%),"80","0%")))))</f>
        <v xml:space="preserve">0% </v>
      </c>
      <c r="AN10" s="398">
        <v>0.88</v>
      </c>
      <c r="AO10" s="398" t="str">
        <f>IF(AND(AN10&gt;=0%,AN10&lt;40%),"0% ",IF(AND(AN10&gt;=41%,AN10&lt;60%),"20%",IF(AND(AN10&gt;=61%,AN10&lt;80%),"40%",IF(AND(AN10&gt;=81%,AN10&lt;90%),"60%", IF(AND(AN10&gt;=91%,AN10&lt;=100%),"80","0%")))))</f>
        <v>60%</v>
      </c>
      <c r="AP10" s="396"/>
      <c r="AQ10" s="588">
        <f t="shared" ref="AQ10" si="1">M10-(M10*AL10)</f>
        <v>4</v>
      </c>
      <c r="AR10" s="588" t="str">
        <f>IF(AQ10=5,"Esperada",IF(AQ10=4,"Alta",IF(AQ10=3,"Media",IF(AQ10=2,"Baja",IF(AQ10=1,"Remota","Remota")))))</f>
        <v>Alta</v>
      </c>
      <c r="AS10" s="588">
        <f t="shared" ref="AS10" si="2">O10-(O10*AO10)</f>
        <v>2</v>
      </c>
      <c r="AT10" s="576" t="str">
        <f>IF(AS10=5,"Significativo",IF(AS10=4,"Alto",IF(AS10=3,"Medio",IF(AS10=2,"Bajo",IF(AS10=1,"No Significativo","No Significativo")))))</f>
        <v>Bajo</v>
      </c>
      <c r="AU10" s="576" t="str">
        <f>Q10</f>
        <v>Legal y Regulatoria</v>
      </c>
      <c r="AV10" s="576">
        <f>AQ10*AS10</f>
        <v>8</v>
      </c>
      <c r="AW10" s="576" t="str">
        <f>IF(AV10=1,"Bajo",IF(AV10=2,"Bajo",IF(AV10=3,"Bajo",IF(AV10=4,"Bajo",IF(AV10=5,"Medio",IF(AV10=6,"Medio",IF(AV10=8,"Medio",IF(AV10=9,"Medio",IF(AV10=10,"Medio",IF(AV10=12,"Medio",IF(AV10=15,"Alto",IF(AV10=16,"Alto",IF(AV10=20,"Alto",IF(AV10=25,"Alto","Bajo"))))))))))))))</f>
        <v>Medio</v>
      </c>
      <c r="AX10" s="579" t="str">
        <f>IF(AV10=1," Aceptar el riesgo. No determinar acciones.",IF(AV10=2," Aceptar el riesgo. No determinar acciones.",IF(AV10=3," Aceptar el riesgo. No determinar acciones.",IF(AV10=4," Aceptar el riesgo. No determinar acciones.",IF(AV10=5," Evaluar a juicio de experto la nececidad de deterrminar acciones para prevenir su ocurrencia",IF(AV10=6," Evaluar a juicio de experto la nececidad de deterrminar acciones para prevenir su ocurrencia",IF(AV10=8," Evaluar a juicio de experto la nececidad de deterrminar acciones para prevenir su ocurrencia",IF(AV10=9," Evaluar a juicio de experto la nececidad de deterrminar acciones para prevenir su ocurrencia",IF(AV10=10," Evaluar a juicio de experto la nececidad de deterrminar acciones para prevenir su ocurrencia",IF(AV10=12," Evaluar a juicio de experto la nececidad de deterrminar acciones para prevenir su ocurrencia",IF(AV10=15," Deterrminar acciones para prevenir su ocurrencia, compartirla o eliminarla.",IF(AV10=16," Deterrminar acciones para prevenir su ocurrencia, compartirla o eliminarla.",IF(AV10=20," Deterrminar acciones para prevenir su ocurrencia, compartirla o eliminarla.",IF(AV10=25," Deterrminar acciones para prevenir su ocurrencia, compartirla o eliminarla."," Aceptar el riesgo. No determinar acciones."))))))))))))))</f>
        <v xml:space="preserve"> Evaluar a juicio de experto la nececidad de deterrminar acciones para prevenir su ocurrencia</v>
      </c>
      <c r="AY10" s="399"/>
      <c r="AZ10" s="582" t="s">
        <v>890</v>
      </c>
      <c r="BA10" s="585" t="s">
        <v>892</v>
      </c>
      <c r="BB10" s="603" t="s">
        <v>1130</v>
      </c>
    </row>
    <row r="11" spans="2:54" ht="25.5" customHeight="1">
      <c r="B11" s="567"/>
      <c r="C11" s="612"/>
      <c r="D11" s="598"/>
      <c r="E11" s="598"/>
      <c r="F11" s="598"/>
      <c r="G11" s="598"/>
      <c r="H11" s="598"/>
      <c r="I11" s="598"/>
      <c r="J11" s="570"/>
      <c r="K11" s="212" t="s">
        <v>769</v>
      </c>
      <c r="L11" s="396"/>
      <c r="M11" s="595"/>
      <c r="N11" s="609"/>
      <c r="O11" s="609"/>
      <c r="P11" s="609"/>
      <c r="Q11" s="609"/>
      <c r="R11" s="595"/>
      <c r="S11" s="577"/>
      <c r="T11" s="396"/>
      <c r="U11" s="211" t="str">
        <f t="shared" si="0"/>
        <v>Implementación del Plan de manejo ambiental</v>
      </c>
      <c r="V11" s="397" t="s">
        <v>109</v>
      </c>
      <c r="W11" s="397" t="s">
        <v>121</v>
      </c>
      <c r="X11" s="563">
        <v>2</v>
      </c>
      <c r="Y11" s="564"/>
      <c r="Z11" s="565"/>
      <c r="AA11" s="563">
        <v>1</v>
      </c>
      <c r="AB11" s="564"/>
      <c r="AC11" s="565"/>
      <c r="AD11" s="563">
        <v>2</v>
      </c>
      <c r="AE11" s="564"/>
      <c r="AF11" s="565"/>
      <c r="AG11" s="563">
        <v>2</v>
      </c>
      <c r="AH11" s="564"/>
      <c r="AI11" s="565"/>
      <c r="AJ11" s="398">
        <f t="shared" ref="AJ11:AJ74" si="3">((X11/2)+(AA11/2)+(AD11/2)+(AG11/2))/4</f>
        <v>0.875</v>
      </c>
      <c r="AK11" s="398" t="str">
        <f t="shared" ref="AK11:AK74" si="4">IF(AND(AJ11&gt;=0%,AJ11&lt;40%),"No Efectivo",IF(AND(AJ11&gt;=41%,AJ11&lt;60%),"Poco Efectivo",IF(AND(AJ11&gt;=61%,AJ11&lt;80%),"Medianamente Efectivo",IF(AND(AJ11&gt;=81%,AJ11&lt;90%),"Efectivo", IF(AND(AJ11&gt;=91%,AJ11&lt;=100%),"Altamente Efectivo")))))</f>
        <v>Efectivo</v>
      </c>
      <c r="AL11" s="398">
        <v>0</v>
      </c>
      <c r="AM11" s="398" t="str">
        <f t="shared" ref="AM11:AM74" si="5">IF(AND(AL11&gt;=0%,AL11&lt;40%),"0% ",IF(AND(AL11&gt;=41%,AL11&lt;60%),"20%",IF(AND(AL11&gt;=61%,AL11&lt;80%),"40%",IF(AND(AL11&gt;=81%,AL11&lt;90%),"60%", IF(AND(AL11&gt;=91%,AL11&lt;=100%),"80","0%")))))</f>
        <v xml:space="preserve">0% </v>
      </c>
      <c r="AN11" s="398">
        <v>0.88</v>
      </c>
      <c r="AO11" s="398" t="str">
        <f t="shared" ref="AO11:AO74" si="6">IF(AND(AN11&gt;=0%,AN11&lt;40%),"0% ",IF(AND(AN11&gt;=41%,AN11&lt;60%),"20%",IF(AND(AN11&gt;=61%,AN11&lt;80%),"40%",IF(AND(AN11&gt;=81%,AN11&lt;90%),"60%", IF(AND(AN11&gt;=91%,AN11&lt;=100%),"80","0%")))))</f>
        <v>60%</v>
      </c>
      <c r="AP11" s="396"/>
      <c r="AQ11" s="589"/>
      <c r="AR11" s="589"/>
      <c r="AS11" s="589"/>
      <c r="AT11" s="577"/>
      <c r="AU11" s="577"/>
      <c r="AV11" s="577"/>
      <c r="AW11" s="577"/>
      <c r="AX11" s="580"/>
      <c r="AY11" s="399"/>
      <c r="AZ11" s="583"/>
      <c r="BA11" s="586"/>
      <c r="BB11" s="604"/>
    </row>
    <row r="12" spans="2:54" ht="28.5" customHeight="1">
      <c r="B12" s="567"/>
      <c r="C12" s="612"/>
      <c r="D12" s="598"/>
      <c r="E12" s="598"/>
      <c r="F12" s="598"/>
      <c r="G12" s="598"/>
      <c r="H12" s="598"/>
      <c r="I12" s="598"/>
      <c r="J12" s="570"/>
      <c r="K12" s="212" t="s">
        <v>770</v>
      </c>
      <c r="L12" s="396"/>
      <c r="M12" s="595"/>
      <c r="N12" s="609"/>
      <c r="O12" s="609"/>
      <c r="P12" s="609"/>
      <c r="Q12" s="609"/>
      <c r="R12" s="595"/>
      <c r="S12" s="577"/>
      <c r="T12" s="396"/>
      <c r="U12" s="211" t="str">
        <f t="shared" si="0"/>
        <v>Seguimiento y revisión a la Matriz de Identificación de aspectos e impactos ambientales</v>
      </c>
      <c r="V12" s="397" t="s">
        <v>120</v>
      </c>
      <c r="W12" s="397" t="s">
        <v>121</v>
      </c>
      <c r="X12" s="563">
        <v>2</v>
      </c>
      <c r="Y12" s="564"/>
      <c r="Z12" s="565"/>
      <c r="AA12" s="563">
        <v>1</v>
      </c>
      <c r="AB12" s="564"/>
      <c r="AC12" s="565"/>
      <c r="AD12" s="563">
        <v>2</v>
      </c>
      <c r="AE12" s="564"/>
      <c r="AF12" s="565"/>
      <c r="AG12" s="563">
        <v>2</v>
      </c>
      <c r="AH12" s="564"/>
      <c r="AI12" s="565"/>
      <c r="AJ12" s="398">
        <f t="shared" si="3"/>
        <v>0.875</v>
      </c>
      <c r="AK12" s="398" t="str">
        <f t="shared" si="4"/>
        <v>Efectivo</v>
      </c>
      <c r="AL12" s="398">
        <v>0</v>
      </c>
      <c r="AM12" s="398" t="str">
        <f t="shared" si="5"/>
        <v xml:space="preserve">0% </v>
      </c>
      <c r="AN12" s="398">
        <v>0.88</v>
      </c>
      <c r="AO12" s="398" t="str">
        <f t="shared" si="6"/>
        <v>60%</v>
      </c>
      <c r="AP12" s="396"/>
      <c r="AQ12" s="589"/>
      <c r="AR12" s="589"/>
      <c r="AS12" s="589"/>
      <c r="AT12" s="577"/>
      <c r="AU12" s="577"/>
      <c r="AV12" s="577"/>
      <c r="AW12" s="577"/>
      <c r="AX12" s="580"/>
      <c r="AY12" s="399"/>
      <c r="AZ12" s="583"/>
      <c r="BA12" s="586"/>
      <c r="BB12" s="604"/>
    </row>
    <row r="13" spans="2:54" ht="27.75" customHeight="1">
      <c r="B13" s="567"/>
      <c r="C13" s="612"/>
      <c r="D13" s="598"/>
      <c r="E13" s="598"/>
      <c r="F13" s="598"/>
      <c r="G13" s="598"/>
      <c r="H13" s="598"/>
      <c r="I13" s="598"/>
      <c r="J13" s="570"/>
      <c r="K13" s="212" t="s">
        <v>767</v>
      </c>
      <c r="L13" s="396"/>
      <c r="M13" s="595"/>
      <c r="N13" s="609"/>
      <c r="O13" s="609"/>
      <c r="P13" s="609"/>
      <c r="Q13" s="609"/>
      <c r="R13" s="595"/>
      <c r="S13" s="577"/>
      <c r="T13" s="396"/>
      <c r="U13" s="211" t="str">
        <f t="shared" si="0"/>
        <v>Actas de reunión departamento de gestión ambiental</v>
      </c>
      <c r="V13" s="397" t="s">
        <v>120</v>
      </c>
      <c r="W13" s="397" t="s">
        <v>121</v>
      </c>
      <c r="X13" s="563">
        <v>2</v>
      </c>
      <c r="Y13" s="564"/>
      <c r="Z13" s="565"/>
      <c r="AA13" s="563">
        <v>0</v>
      </c>
      <c r="AB13" s="564"/>
      <c r="AC13" s="565"/>
      <c r="AD13" s="563">
        <v>2</v>
      </c>
      <c r="AE13" s="564"/>
      <c r="AF13" s="565"/>
      <c r="AG13" s="563">
        <v>2</v>
      </c>
      <c r="AH13" s="564"/>
      <c r="AI13" s="565"/>
      <c r="AJ13" s="398">
        <f t="shared" si="3"/>
        <v>0.75</v>
      </c>
      <c r="AK13" s="398" t="str">
        <f t="shared" si="4"/>
        <v>Medianamente Efectivo</v>
      </c>
      <c r="AL13" s="398">
        <v>0</v>
      </c>
      <c r="AM13" s="398" t="str">
        <f t="shared" si="5"/>
        <v xml:space="preserve">0% </v>
      </c>
      <c r="AN13" s="398">
        <v>0.88</v>
      </c>
      <c r="AO13" s="398" t="str">
        <f t="shared" si="6"/>
        <v>60%</v>
      </c>
      <c r="AP13" s="396"/>
      <c r="AQ13" s="589"/>
      <c r="AR13" s="589"/>
      <c r="AS13" s="589"/>
      <c r="AT13" s="577"/>
      <c r="AU13" s="577"/>
      <c r="AV13" s="577"/>
      <c r="AW13" s="577"/>
      <c r="AX13" s="580"/>
      <c r="AY13" s="399"/>
      <c r="AZ13" s="583"/>
      <c r="BA13" s="586"/>
      <c r="BB13" s="604"/>
    </row>
    <row r="14" spans="2:54" ht="21.75" customHeight="1">
      <c r="B14" s="567"/>
      <c r="C14" s="612"/>
      <c r="D14" s="592"/>
      <c r="E14" s="592"/>
      <c r="F14" s="592"/>
      <c r="G14" s="592"/>
      <c r="H14" s="592"/>
      <c r="I14" s="592"/>
      <c r="J14" s="571"/>
      <c r="K14" s="400" t="s">
        <v>768</v>
      </c>
      <c r="L14" s="396"/>
      <c r="M14" s="595"/>
      <c r="N14" s="609"/>
      <c r="O14" s="609"/>
      <c r="P14" s="609"/>
      <c r="Q14" s="609"/>
      <c r="R14" s="595"/>
      <c r="S14" s="577"/>
      <c r="T14" s="396"/>
      <c r="U14" s="211" t="str">
        <f t="shared" si="0"/>
        <v>Auditorias al sistema de gestión ambiental</v>
      </c>
      <c r="V14" s="397" t="s">
        <v>120</v>
      </c>
      <c r="W14" s="397" t="s">
        <v>121</v>
      </c>
      <c r="X14" s="563">
        <v>2</v>
      </c>
      <c r="Y14" s="564"/>
      <c r="Z14" s="565"/>
      <c r="AA14" s="563">
        <v>1</v>
      </c>
      <c r="AB14" s="564"/>
      <c r="AC14" s="565"/>
      <c r="AD14" s="563">
        <v>2</v>
      </c>
      <c r="AE14" s="564"/>
      <c r="AF14" s="565"/>
      <c r="AG14" s="563">
        <v>2</v>
      </c>
      <c r="AH14" s="564"/>
      <c r="AI14" s="565"/>
      <c r="AJ14" s="398">
        <f t="shared" si="3"/>
        <v>0.875</v>
      </c>
      <c r="AK14" s="398" t="str">
        <f t="shared" si="4"/>
        <v>Efectivo</v>
      </c>
      <c r="AL14" s="398">
        <v>0</v>
      </c>
      <c r="AM14" s="398" t="str">
        <f t="shared" si="5"/>
        <v xml:space="preserve">0% </v>
      </c>
      <c r="AN14" s="398">
        <v>0.88</v>
      </c>
      <c r="AO14" s="398" t="str">
        <f t="shared" si="6"/>
        <v>60%</v>
      </c>
      <c r="AP14" s="396"/>
      <c r="AQ14" s="589"/>
      <c r="AR14" s="589"/>
      <c r="AS14" s="589"/>
      <c r="AT14" s="577"/>
      <c r="AU14" s="577"/>
      <c r="AV14" s="577"/>
      <c r="AW14" s="577"/>
      <c r="AX14" s="580"/>
      <c r="AY14" s="399"/>
      <c r="AZ14" s="583"/>
      <c r="BA14" s="586"/>
      <c r="BB14" s="604"/>
    </row>
    <row r="15" spans="2:54" ht="36" customHeight="1">
      <c r="B15" s="567"/>
      <c r="C15" s="612"/>
      <c r="D15" s="591"/>
      <c r="E15" s="591" t="s">
        <v>119</v>
      </c>
      <c r="F15" s="591"/>
      <c r="G15" s="591"/>
      <c r="H15" s="591"/>
      <c r="I15" s="591"/>
      <c r="J15" s="593" t="s">
        <v>761</v>
      </c>
      <c r="K15" s="212" t="s">
        <v>776</v>
      </c>
      <c r="L15" s="396"/>
      <c r="M15" s="595"/>
      <c r="N15" s="609"/>
      <c r="O15" s="609"/>
      <c r="P15" s="609"/>
      <c r="Q15" s="609"/>
      <c r="R15" s="595"/>
      <c r="S15" s="577"/>
      <c r="T15" s="396"/>
      <c r="U15" s="211" t="str">
        <f t="shared" si="0"/>
        <v>Seguimiento y revisión al cumplimiento del documento Objetivos, metas y programas ambientales</v>
      </c>
      <c r="V15" s="397" t="s">
        <v>120</v>
      </c>
      <c r="W15" s="397" t="s">
        <v>121</v>
      </c>
      <c r="X15" s="563">
        <v>2</v>
      </c>
      <c r="Y15" s="564"/>
      <c r="Z15" s="565"/>
      <c r="AA15" s="563">
        <v>1</v>
      </c>
      <c r="AB15" s="564"/>
      <c r="AC15" s="565"/>
      <c r="AD15" s="563">
        <v>2</v>
      </c>
      <c r="AE15" s="564"/>
      <c r="AF15" s="565"/>
      <c r="AG15" s="563">
        <v>2</v>
      </c>
      <c r="AH15" s="564"/>
      <c r="AI15" s="565"/>
      <c r="AJ15" s="398">
        <f t="shared" si="3"/>
        <v>0.875</v>
      </c>
      <c r="AK15" s="398" t="str">
        <f t="shared" si="4"/>
        <v>Efectivo</v>
      </c>
      <c r="AL15" s="398">
        <v>0</v>
      </c>
      <c r="AM15" s="398" t="str">
        <f t="shared" si="5"/>
        <v xml:space="preserve">0% </v>
      </c>
      <c r="AN15" s="398">
        <v>0.88</v>
      </c>
      <c r="AO15" s="398" t="str">
        <f t="shared" si="6"/>
        <v>60%</v>
      </c>
      <c r="AP15" s="396"/>
      <c r="AQ15" s="589"/>
      <c r="AR15" s="589"/>
      <c r="AS15" s="589"/>
      <c r="AT15" s="577"/>
      <c r="AU15" s="577"/>
      <c r="AV15" s="577"/>
      <c r="AW15" s="577"/>
      <c r="AX15" s="580"/>
      <c r="AY15" s="399"/>
      <c r="AZ15" s="583"/>
      <c r="BA15" s="586"/>
      <c r="BB15" s="604"/>
    </row>
    <row r="16" spans="2:54" ht="37.5" customHeight="1">
      <c r="B16" s="567"/>
      <c r="C16" s="612"/>
      <c r="D16" s="598"/>
      <c r="E16" s="598"/>
      <c r="F16" s="598"/>
      <c r="G16" s="598"/>
      <c r="H16" s="598"/>
      <c r="I16" s="598"/>
      <c r="J16" s="570"/>
      <c r="K16" s="207" t="s">
        <v>771</v>
      </c>
      <c r="L16" s="396"/>
      <c r="M16" s="595"/>
      <c r="N16" s="609"/>
      <c r="O16" s="609"/>
      <c r="P16" s="609"/>
      <c r="Q16" s="609"/>
      <c r="R16" s="595"/>
      <c r="S16" s="577"/>
      <c r="T16" s="396"/>
      <c r="U16" s="211" t="str">
        <f t="shared" si="0"/>
        <v>Certificados de revisión técnico mecánica, de conformidad con lo establecido en la normativa</v>
      </c>
      <c r="V16" s="397" t="s">
        <v>109</v>
      </c>
      <c r="W16" s="397" t="s">
        <v>1079</v>
      </c>
      <c r="X16" s="563">
        <v>2</v>
      </c>
      <c r="Y16" s="564"/>
      <c r="Z16" s="565"/>
      <c r="AA16" s="563">
        <v>1</v>
      </c>
      <c r="AB16" s="564"/>
      <c r="AC16" s="565"/>
      <c r="AD16" s="563">
        <v>2</v>
      </c>
      <c r="AE16" s="564"/>
      <c r="AF16" s="565"/>
      <c r="AG16" s="563">
        <v>2</v>
      </c>
      <c r="AH16" s="564"/>
      <c r="AI16" s="565"/>
      <c r="AJ16" s="398">
        <f t="shared" si="3"/>
        <v>0.875</v>
      </c>
      <c r="AK16" s="398" t="str">
        <f t="shared" si="4"/>
        <v>Efectivo</v>
      </c>
      <c r="AL16" s="398">
        <v>0</v>
      </c>
      <c r="AM16" s="398" t="str">
        <f t="shared" si="5"/>
        <v xml:space="preserve">0% </v>
      </c>
      <c r="AN16" s="398">
        <v>0.88</v>
      </c>
      <c r="AO16" s="398" t="str">
        <f t="shared" si="6"/>
        <v>60%</v>
      </c>
      <c r="AP16" s="396"/>
      <c r="AQ16" s="589"/>
      <c r="AR16" s="589"/>
      <c r="AS16" s="589"/>
      <c r="AT16" s="577"/>
      <c r="AU16" s="577"/>
      <c r="AV16" s="577"/>
      <c r="AW16" s="577"/>
      <c r="AX16" s="580"/>
      <c r="AY16" s="399"/>
      <c r="AZ16" s="583"/>
      <c r="BA16" s="586"/>
      <c r="BB16" s="604"/>
    </row>
    <row r="17" spans="2:54" ht="24.75" customHeight="1">
      <c r="B17" s="567"/>
      <c r="C17" s="612"/>
      <c r="D17" s="592"/>
      <c r="E17" s="592"/>
      <c r="F17" s="592"/>
      <c r="G17" s="592"/>
      <c r="H17" s="592"/>
      <c r="I17" s="592"/>
      <c r="J17" s="571"/>
      <c r="K17" s="207" t="s">
        <v>772</v>
      </c>
      <c r="M17" s="595"/>
      <c r="N17" s="609"/>
      <c r="O17" s="609"/>
      <c r="P17" s="609"/>
      <c r="Q17" s="609"/>
      <c r="R17" s="595"/>
      <c r="S17" s="577"/>
      <c r="U17" s="211" t="str">
        <f t="shared" si="0"/>
        <v>Revisión de los Informes de Control de emisiones atmosféricas</v>
      </c>
      <c r="V17" s="397" t="s">
        <v>109</v>
      </c>
      <c r="W17" s="397" t="s">
        <v>107</v>
      </c>
      <c r="X17" s="563">
        <v>2</v>
      </c>
      <c r="Y17" s="564"/>
      <c r="Z17" s="565"/>
      <c r="AA17" s="563">
        <v>0</v>
      </c>
      <c r="AB17" s="564"/>
      <c r="AC17" s="565"/>
      <c r="AD17" s="563">
        <v>2</v>
      </c>
      <c r="AE17" s="564"/>
      <c r="AF17" s="565"/>
      <c r="AG17" s="563">
        <v>2</v>
      </c>
      <c r="AH17" s="564"/>
      <c r="AI17" s="565"/>
      <c r="AJ17" s="398">
        <f>((X17/2)+(AA17/2)+(AD17/2)+(AG17/2))/4</f>
        <v>0.75</v>
      </c>
      <c r="AK17" s="398" t="str">
        <f t="shared" si="4"/>
        <v>Medianamente Efectivo</v>
      </c>
      <c r="AL17" s="398">
        <v>0</v>
      </c>
      <c r="AM17" s="398" t="str">
        <f t="shared" si="5"/>
        <v xml:space="preserve">0% </v>
      </c>
      <c r="AN17" s="398">
        <v>0.88</v>
      </c>
      <c r="AO17" s="398" t="str">
        <f t="shared" si="6"/>
        <v>60%</v>
      </c>
      <c r="AQ17" s="589"/>
      <c r="AR17" s="589"/>
      <c r="AS17" s="589"/>
      <c r="AT17" s="577"/>
      <c r="AU17" s="577"/>
      <c r="AV17" s="577"/>
      <c r="AW17" s="577"/>
      <c r="AX17" s="580"/>
      <c r="AZ17" s="583"/>
      <c r="BA17" s="586"/>
      <c r="BB17" s="604"/>
    </row>
    <row r="18" spans="2:54" ht="30" customHeight="1">
      <c r="B18" s="567"/>
      <c r="C18" s="612"/>
      <c r="D18" s="591"/>
      <c r="E18" s="591" t="s">
        <v>119</v>
      </c>
      <c r="F18" s="591"/>
      <c r="G18" s="591"/>
      <c r="H18" s="591"/>
      <c r="I18" s="591"/>
      <c r="J18" s="593" t="s">
        <v>760</v>
      </c>
      <c r="K18" s="207" t="s">
        <v>775</v>
      </c>
      <c r="M18" s="595"/>
      <c r="N18" s="609"/>
      <c r="O18" s="609"/>
      <c r="P18" s="609"/>
      <c r="Q18" s="609"/>
      <c r="R18" s="595"/>
      <c r="S18" s="577"/>
      <c r="U18" s="211" t="str">
        <f t="shared" si="0"/>
        <v>Seguimiento a la implementación del Plan de manejo integral de residuos</v>
      </c>
      <c r="V18" s="397" t="s">
        <v>120</v>
      </c>
      <c r="W18" s="397" t="s">
        <v>121</v>
      </c>
      <c r="X18" s="563">
        <v>2</v>
      </c>
      <c r="Y18" s="564"/>
      <c r="Z18" s="565"/>
      <c r="AA18" s="563">
        <v>1</v>
      </c>
      <c r="AB18" s="564"/>
      <c r="AC18" s="565"/>
      <c r="AD18" s="563">
        <v>1</v>
      </c>
      <c r="AE18" s="564"/>
      <c r="AF18" s="565"/>
      <c r="AG18" s="563">
        <v>2</v>
      </c>
      <c r="AH18" s="564"/>
      <c r="AI18" s="565"/>
      <c r="AJ18" s="398">
        <f t="shared" si="3"/>
        <v>0.75</v>
      </c>
      <c r="AK18" s="398" t="str">
        <f t="shared" si="4"/>
        <v>Medianamente Efectivo</v>
      </c>
      <c r="AL18" s="398">
        <v>0</v>
      </c>
      <c r="AM18" s="398" t="str">
        <f t="shared" si="5"/>
        <v xml:space="preserve">0% </v>
      </c>
      <c r="AN18" s="398">
        <v>0.88</v>
      </c>
      <c r="AO18" s="398" t="str">
        <f t="shared" si="6"/>
        <v>60%</v>
      </c>
      <c r="AQ18" s="589"/>
      <c r="AR18" s="589"/>
      <c r="AS18" s="589"/>
      <c r="AT18" s="577"/>
      <c r="AU18" s="577"/>
      <c r="AV18" s="577"/>
      <c r="AW18" s="577"/>
      <c r="AX18" s="580"/>
      <c r="AZ18" s="583"/>
      <c r="BA18" s="586"/>
      <c r="BB18" s="604"/>
    </row>
    <row r="19" spans="2:54" ht="21.75" customHeight="1">
      <c r="B19" s="567"/>
      <c r="C19" s="612"/>
      <c r="D19" s="598"/>
      <c r="E19" s="598"/>
      <c r="F19" s="598"/>
      <c r="G19" s="598"/>
      <c r="H19" s="598"/>
      <c r="I19" s="598"/>
      <c r="J19" s="570"/>
      <c r="K19" s="207" t="s">
        <v>773</v>
      </c>
      <c r="M19" s="595"/>
      <c r="N19" s="609"/>
      <c r="O19" s="609"/>
      <c r="P19" s="609"/>
      <c r="Q19" s="609"/>
      <c r="R19" s="595"/>
      <c r="S19" s="577"/>
      <c r="U19" s="211" t="str">
        <f t="shared" si="0"/>
        <v>Indicador de aprovechamiento de residuos</v>
      </c>
      <c r="V19" s="397" t="s">
        <v>109</v>
      </c>
      <c r="W19" s="397" t="s">
        <v>121</v>
      </c>
      <c r="X19" s="563">
        <v>2</v>
      </c>
      <c r="Y19" s="564"/>
      <c r="Z19" s="565"/>
      <c r="AA19" s="563">
        <v>1</v>
      </c>
      <c r="AB19" s="564"/>
      <c r="AC19" s="565"/>
      <c r="AD19" s="563">
        <v>2</v>
      </c>
      <c r="AE19" s="564"/>
      <c r="AF19" s="565"/>
      <c r="AG19" s="563">
        <v>2</v>
      </c>
      <c r="AH19" s="564"/>
      <c r="AI19" s="565"/>
      <c r="AJ19" s="398">
        <f t="shared" si="3"/>
        <v>0.875</v>
      </c>
      <c r="AK19" s="398" t="str">
        <f t="shared" si="4"/>
        <v>Efectivo</v>
      </c>
      <c r="AL19" s="398">
        <v>0</v>
      </c>
      <c r="AM19" s="398" t="str">
        <f t="shared" si="5"/>
        <v xml:space="preserve">0% </v>
      </c>
      <c r="AN19" s="398">
        <v>0.88</v>
      </c>
      <c r="AO19" s="398" t="str">
        <f t="shared" si="6"/>
        <v>60%</v>
      </c>
      <c r="AQ19" s="589"/>
      <c r="AR19" s="589"/>
      <c r="AS19" s="589"/>
      <c r="AT19" s="577"/>
      <c r="AU19" s="577"/>
      <c r="AV19" s="577"/>
      <c r="AW19" s="577"/>
      <c r="AX19" s="580"/>
      <c r="AZ19" s="583"/>
      <c r="BA19" s="586"/>
      <c r="BB19" s="604"/>
    </row>
    <row r="20" spans="2:54" ht="25.5" customHeight="1">
      <c r="B20" s="567"/>
      <c r="C20" s="612"/>
      <c r="D20" s="598"/>
      <c r="E20" s="598"/>
      <c r="F20" s="598"/>
      <c r="G20" s="598"/>
      <c r="H20" s="598"/>
      <c r="I20" s="598"/>
      <c r="J20" s="570"/>
      <c r="K20" s="207" t="s">
        <v>798</v>
      </c>
      <c r="M20" s="595"/>
      <c r="N20" s="609"/>
      <c r="O20" s="609"/>
      <c r="P20" s="609"/>
      <c r="Q20" s="609"/>
      <c r="R20" s="595"/>
      <c r="S20" s="577"/>
      <c r="U20" s="211" t="str">
        <f t="shared" si="0"/>
        <v>Inspecciones de puntos de acopio, manejo de residuos.</v>
      </c>
      <c r="V20" s="397" t="s">
        <v>109</v>
      </c>
      <c r="W20" s="397" t="s">
        <v>121</v>
      </c>
      <c r="X20" s="563">
        <v>2</v>
      </c>
      <c r="Y20" s="564"/>
      <c r="Z20" s="565"/>
      <c r="AA20" s="563">
        <v>0</v>
      </c>
      <c r="AB20" s="564"/>
      <c r="AC20" s="565"/>
      <c r="AD20" s="563">
        <v>2</v>
      </c>
      <c r="AE20" s="564"/>
      <c r="AF20" s="565"/>
      <c r="AG20" s="563">
        <v>2</v>
      </c>
      <c r="AH20" s="564"/>
      <c r="AI20" s="565"/>
      <c r="AJ20" s="398">
        <f t="shared" si="3"/>
        <v>0.75</v>
      </c>
      <c r="AK20" s="398" t="str">
        <f t="shared" si="4"/>
        <v>Medianamente Efectivo</v>
      </c>
      <c r="AL20" s="398">
        <v>0</v>
      </c>
      <c r="AM20" s="398" t="str">
        <f t="shared" si="5"/>
        <v xml:space="preserve">0% </v>
      </c>
      <c r="AN20" s="398">
        <v>0.88</v>
      </c>
      <c r="AO20" s="398" t="str">
        <f t="shared" si="6"/>
        <v>60%</v>
      </c>
      <c r="AQ20" s="589"/>
      <c r="AR20" s="589"/>
      <c r="AS20" s="589"/>
      <c r="AT20" s="577"/>
      <c r="AU20" s="577"/>
      <c r="AV20" s="577"/>
      <c r="AW20" s="577"/>
      <c r="AX20" s="580"/>
      <c r="AZ20" s="583"/>
      <c r="BA20" s="586"/>
      <c r="BB20" s="604"/>
    </row>
    <row r="21" spans="2:54" ht="23.25" customHeight="1">
      <c r="B21" s="567"/>
      <c r="C21" s="612"/>
      <c r="D21" s="592"/>
      <c r="E21" s="592"/>
      <c r="F21" s="592"/>
      <c r="G21" s="592"/>
      <c r="H21" s="592"/>
      <c r="I21" s="592"/>
      <c r="J21" s="571"/>
      <c r="K21" s="207" t="s">
        <v>774</v>
      </c>
      <c r="M21" s="595"/>
      <c r="N21" s="609"/>
      <c r="O21" s="609"/>
      <c r="P21" s="609"/>
      <c r="Q21" s="609"/>
      <c r="R21" s="595"/>
      <c r="S21" s="577"/>
      <c r="U21" s="211" t="str">
        <f>+K21</f>
        <v>Capacitaciones y campañas de manejo y separación de residuos</v>
      </c>
      <c r="V21" s="397" t="s">
        <v>109</v>
      </c>
      <c r="W21" s="397" t="s">
        <v>121</v>
      </c>
      <c r="X21" s="563">
        <v>2</v>
      </c>
      <c r="Y21" s="564"/>
      <c r="Z21" s="565"/>
      <c r="AA21" s="563">
        <v>0</v>
      </c>
      <c r="AB21" s="564"/>
      <c r="AC21" s="565"/>
      <c r="AD21" s="563">
        <v>2</v>
      </c>
      <c r="AE21" s="564"/>
      <c r="AF21" s="565"/>
      <c r="AG21" s="563">
        <v>2</v>
      </c>
      <c r="AH21" s="564"/>
      <c r="AI21" s="565"/>
      <c r="AJ21" s="398">
        <f t="shared" si="3"/>
        <v>0.75</v>
      </c>
      <c r="AK21" s="398" t="str">
        <f t="shared" si="4"/>
        <v>Medianamente Efectivo</v>
      </c>
      <c r="AL21" s="398">
        <v>0</v>
      </c>
      <c r="AM21" s="398" t="str">
        <f t="shared" si="5"/>
        <v xml:space="preserve">0% </v>
      </c>
      <c r="AN21" s="398">
        <v>0.88</v>
      </c>
      <c r="AO21" s="398" t="str">
        <f t="shared" si="6"/>
        <v>60%</v>
      </c>
      <c r="AQ21" s="589"/>
      <c r="AR21" s="589"/>
      <c r="AS21" s="589"/>
      <c r="AT21" s="577"/>
      <c r="AU21" s="577"/>
      <c r="AV21" s="577"/>
      <c r="AW21" s="577"/>
      <c r="AX21" s="580"/>
      <c r="AZ21" s="583"/>
      <c r="BA21" s="586"/>
      <c r="BB21" s="604"/>
    </row>
    <row r="22" spans="2:54" ht="36.75" customHeight="1">
      <c r="B22" s="567"/>
      <c r="C22" s="612"/>
      <c r="D22" s="591"/>
      <c r="E22" s="591" t="s">
        <v>119</v>
      </c>
      <c r="F22" s="591"/>
      <c r="G22" s="591"/>
      <c r="H22" s="591"/>
      <c r="I22" s="591"/>
      <c r="J22" s="593" t="s">
        <v>757</v>
      </c>
      <c r="K22" s="212" t="s">
        <v>1080</v>
      </c>
      <c r="M22" s="595"/>
      <c r="N22" s="609"/>
      <c r="O22" s="609"/>
      <c r="P22" s="609"/>
      <c r="Q22" s="609"/>
      <c r="R22" s="595"/>
      <c r="S22" s="577"/>
      <c r="U22" s="211" t="str">
        <f t="shared" si="0"/>
        <v>Cumplimiento de los objetivos y políticas ambientales de la organización</v>
      </c>
      <c r="V22" s="397" t="s">
        <v>120</v>
      </c>
      <c r="W22" s="397" t="s">
        <v>121</v>
      </c>
      <c r="X22" s="563">
        <v>2</v>
      </c>
      <c r="Y22" s="564"/>
      <c r="Z22" s="565"/>
      <c r="AA22" s="563">
        <v>1</v>
      </c>
      <c r="AB22" s="564"/>
      <c r="AC22" s="565"/>
      <c r="AD22" s="563">
        <v>2</v>
      </c>
      <c r="AE22" s="564"/>
      <c r="AF22" s="565"/>
      <c r="AG22" s="563">
        <v>2</v>
      </c>
      <c r="AH22" s="564"/>
      <c r="AI22" s="565"/>
      <c r="AJ22" s="398">
        <f t="shared" si="3"/>
        <v>0.875</v>
      </c>
      <c r="AK22" s="398" t="str">
        <f t="shared" si="4"/>
        <v>Efectivo</v>
      </c>
      <c r="AL22" s="398">
        <v>0</v>
      </c>
      <c r="AM22" s="398" t="str">
        <f t="shared" si="5"/>
        <v xml:space="preserve">0% </v>
      </c>
      <c r="AN22" s="398">
        <v>0.88</v>
      </c>
      <c r="AO22" s="398" t="str">
        <f t="shared" si="6"/>
        <v>60%</v>
      </c>
      <c r="AQ22" s="589"/>
      <c r="AR22" s="589"/>
      <c r="AS22" s="589"/>
      <c r="AT22" s="577"/>
      <c r="AU22" s="577"/>
      <c r="AV22" s="577"/>
      <c r="AW22" s="577"/>
      <c r="AX22" s="580"/>
      <c r="AZ22" s="583"/>
      <c r="BA22" s="586"/>
      <c r="BB22" s="604"/>
    </row>
    <row r="23" spans="2:54" ht="29.25" customHeight="1">
      <c r="B23" s="567"/>
      <c r="C23" s="612"/>
      <c r="D23" s="598"/>
      <c r="E23" s="598"/>
      <c r="F23" s="598"/>
      <c r="G23" s="598"/>
      <c r="H23" s="598"/>
      <c r="I23" s="598"/>
      <c r="J23" s="570"/>
      <c r="K23" s="212" t="s">
        <v>776</v>
      </c>
      <c r="M23" s="595"/>
      <c r="N23" s="609"/>
      <c r="O23" s="609"/>
      <c r="P23" s="609"/>
      <c r="Q23" s="609"/>
      <c r="R23" s="595"/>
      <c r="S23" s="577"/>
      <c r="U23" s="211" t="str">
        <f t="shared" si="0"/>
        <v>Seguimiento y revisión al cumplimiento del documento Objetivos, metas y programas ambientales</v>
      </c>
      <c r="V23" s="397" t="s">
        <v>120</v>
      </c>
      <c r="W23" s="397" t="s">
        <v>121</v>
      </c>
      <c r="X23" s="563">
        <v>2</v>
      </c>
      <c r="Y23" s="564"/>
      <c r="Z23" s="565"/>
      <c r="AA23" s="563">
        <v>1</v>
      </c>
      <c r="AB23" s="564"/>
      <c r="AC23" s="565"/>
      <c r="AD23" s="563">
        <v>2</v>
      </c>
      <c r="AE23" s="564"/>
      <c r="AF23" s="565"/>
      <c r="AG23" s="563">
        <v>2</v>
      </c>
      <c r="AH23" s="564"/>
      <c r="AI23" s="565"/>
      <c r="AJ23" s="398">
        <f t="shared" si="3"/>
        <v>0.875</v>
      </c>
      <c r="AK23" s="398" t="str">
        <f t="shared" si="4"/>
        <v>Efectivo</v>
      </c>
      <c r="AL23" s="398">
        <v>0</v>
      </c>
      <c r="AM23" s="398" t="str">
        <f t="shared" si="5"/>
        <v xml:space="preserve">0% </v>
      </c>
      <c r="AN23" s="398">
        <v>0.88</v>
      </c>
      <c r="AO23" s="398" t="str">
        <f t="shared" si="6"/>
        <v>60%</v>
      </c>
      <c r="AQ23" s="589"/>
      <c r="AR23" s="589"/>
      <c r="AS23" s="589"/>
      <c r="AT23" s="577"/>
      <c r="AU23" s="577"/>
      <c r="AV23" s="577"/>
      <c r="AW23" s="577"/>
      <c r="AX23" s="580"/>
      <c r="AZ23" s="583"/>
      <c r="BA23" s="586"/>
      <c r="BB23" s="604"/>
    </row>
    <row r="24" spans="2:54" ht="23.25" customHeight="1">
      <c r="B24" s="567"/>
      <c r="C24" s="612"/>
      <c r="D24" s="598"/>
      <c r="E24" s="598"/>
      <c r="F24" s="598"/>
      <c r="G24" s="598"/>
      <c r="H24" s="598"/>
      <c r="I24" s="598"/>
      <c r="J24" s="570"/>
      <c r="K24" s="212" t="s">
        <v>766</v>
      </c>
      <c r="M24" s="595"/>
      <c r="N24" s="609"/>
      <c r="O24" s="609"/>
      <c r="P24" s="609"/>
      <c r="Q24" s="609"/>
      <c r="R24" s="595"/>
      <c r="S24" s="577"/>
      <c r="U24" s="211" t="str">
        <f t="shared" si="0"/>
        <v>Seguimiento al cumplimiento de los indicadores ambientales</v>
      </c>
      <c r="V24" s="397" t="s">
        <v>109</v>
      </c>
      <c r="W24" s="397" t="s">
        <v>121</v>
      </c>
      <c r="X24" s="563">
        <v>2</v>
      </c>
      <c r="Y24" s="564"/>
      <c r="Z24" s="565"/>
      <c r="AA24" s="563">
        <v>1</v>
      </c>
      <c r="AB24" s="564"/>
      <c r="AC24" s="565"/>
      <c r="AD24" s="563">
        <v>2</v>
      </c>
      <c r="AE24" s="564"/>
      <c r="AF24" s="565"/>
      <c r="AG24" s="563">
        <v>2</v>
      </c>
      <c r="AH24" s="564"/>
      <c r="AI24" s="565"/>
      <c r="AJ24" s="398">
        <f t="shared" si="3"/>
        <v>0.875</v>
      </c>
      <c r="AK24" s="398" t="str">
        <f t="shared" si="4"/>
        <v>Efectivo</v>
      </c>
      <c r="AL24" s="398">
        <v>0</v>
      </c>
      <c r="AM24" s="398" t="str">
        <f t="shared" si="5"/>
        <v xml:space="preserve">0% </v>
      </c>
      <c r="AN24" s="398">
        <v>0.88</v>
      </c>
      <c r="AO24" s="398" t="str">
        <f t="shared" si="6"/>
        <v>60%</v>
      </c>
      <c r="AQ24" s="589"/>
      <c r="AR24" s="589"/>
      <c r="AS24" s="589"/>
      <c r="AT24" s="577"/>
      <c r="AU24" s="577"/>
      <c r="AV24" s="577"/>
      <c r="AW24" s="577"/>
      <c r="AX24" s="580"/>
      <c r="AZ24" s="583"/>
      <c r="BA24" s="586"/>
      <c r="BB24" s="604"/>
    </row>
    <row r="25" spans="2:54" ht="29.25" customHeight="1">
      <c r="B25" s="567"/>
      <c r="C25" s="612"/>
      <c r="D25" s="598"/>
      <c r="E25" s="598"/>
      <c r="F25" s="598"/>
      <c r="G25" s="598"/>
      <c r="H25" s="598"/>
      <c r="I25" s="598"/>
      <c r="J25" s="570"/>
      <c r="K25" s="212" t="s">
        <v>777</v>
      </c>
      <c r="M25" s="595"/>
      <c r="N25" s="609"/>
      <c r="O25" s="609"/>
      <c r="P25" s="609"/>
      <c r="Q25" s="609"/>
      <c r="R25" s="595"/>
      <c r="S25" s="577"/>
      <c r="U25" s="211" t="str">
        <f t="shared" si="0"/>
        <v>Seguimiento y revisión al cumplimiento de la Matriz de requisitos legales ambientales</v>
      </c>
      <c r="V25" s="397" t="s">
        <v>120</v>
      </c>
      <c r="W25" s="397" t="s">
        <v>121</v>
      </c>
      <c r="X25" s="563">
        <v>2</v>
      </c>
      <c r="Y25" s="564"/>
      <c r="Z25" s="565"/>
      <c r="AA25" s="563">
        <v>1</v>
      </c>
      <c r="AB25" s="564"/>
      <c r="AC25" s="565"/>
      <c r="AD25" s="563">
        <v>2</v>
      </c>
      <c r="AE25" s="564"/>
      <c r="AF25" s="565"/>
      <c r="AG25" s="563">
        <v>2</v>
      </c>
      <c r="AH25" s="564"/>
      <c r="AI25" s="565"/>
      <c r="AJ25" s="398">
        <f t="shared" si="3"/>
        <v>0.875</v>
      </c>
      <c r="AK25" s="398" t="str">
        <f t="shared" si="4"/>
        <v>Efectivo</v>
      </c>
      <c r="AL25" s="398">
        <v>0</v>
      </c>
      <c r="AM25" s="398" t="str">
        <f t="shared" si="5"/>
        <v xml:space="preserve">0% </v>
      </c>
      <c r="AN25" s="398">
        <v>0.88</v>
      </c>
      <c r="AO25" s="398" t="str">
        <f t="shared" si="6"/>
        <v>60%</v>
      </c>
      <c r="AQ25" s="589"/>
      <c r="AR25" s="589"/>
      <c r="AS25" s="589"/>
      <c r="AT25" s="577"/>
      <c r="AU25" s="577"/>
      <c r="AV25" s="577"/>
      <c r="AW25" s="577"/>
      <c r="AX25" s="580"/>
      <c r="AZ25" s="583"/>
      <c r="BA25" s="586"/>
      <c r="BB25" s="604"/>
    </row>
    <row r="26" spans="2:54" ht="23.25" customHeight="1">
      <c r="B26" s="567"/>
      <c r="C26" s="612"/>
      <c r="D26" s="592"/>
      <c r="E26" s="592"/>
      <c r="F26" s="592"/>
      <c r="G26" s="592"/>
      <c r="H26" s="592"/>
      <c r="I26" s="592"/>
      <c r="J26" s="571"/>
      <c r="K26" s="212" t="s">
        <v>768</v>
      </c>
      <c r="M26" s="595"/>
      <c r="N26" s="609"/>
      <c r="O26" s="609"/>
      <c r="P26" s="609"/>
      <c r="Q26" s="609"/>
      <c r="R26" s="595"/>
      <c r="S26" s="577"/>
      <c r="U26" s="211" t="str">
        <f t="shared" si="0"/>
        <v>Auditorias al sistema de gestión ambiental</v>
      </c>
      <c r="V26" s="397" t="s">
        <v>120</v>
      </c>
      <c r="W26" s="397" t="s">
        <v>121</v>
      </c>
      <c r="X26" s="563">
        <v>2</v>
      </c>
      <c r="Y26" s="564"/>
      <c r="Z26" s="565"/>
      <c r="AA26" s="563">
        <v>1</v>
      </c>
      <c r="AB26" s="564"/>
      <c r="AC26" s="565"/>
      <c r="AD26" s="563">
        <v>2</v>
      </c>
      <c r="AE26" s="564"/>
      <c r="AF26" s="565"/>
      <c r="AG26" s="563">
        <v>2</v>
      </c>
      <c r="AH26" s="564"/>
      <c r="AI26" s="565"/>
      <c r="AJ26" s="398">
        <f t="shared" si="3"/>
        <v>0.875</v>
      </c>
      <c r="AK26" s="398" t="str">
        <f t="shared" si="4"/>
        <v>Efectivo</v>
      </c>
      <c r="AL26" s="398">
        <v>0</v>
      </c>
      <c r="AM26" s="398" t="str">
        <f t="shared" si="5"/>
        <v xml:space="preserve">0% </v>
      </c>
      <c r="AN26" s="398">
        <v>0.88</v>
      </c>
      <c r="AO26" s="398" t="str">
        <f t="shared" si="6"/>
        <v>60%</v>
      </c>
      <c r="AQ26" s="589"/>
      <c r="AR26" s="589"/>
      <c r="AS26" s="589"/>
      <c r="AT26" s="577"/>
      <c r="AU26" s="577"/>
      <c r="AV26" s="577"/>
      <c r="AW26" s="577"/>
      <c r="AX26" s="580"/>
      <c r="AZ26" s="583"/>
      <c r="BA26" s="586"/>
      <c r="BB26" s="604"/>
    </row>
    <row r="27" spans="2:54" ht="23.25" customHeight="1">
      <c r="B27" s="567"/>
      <c r="C27" s="612"/>
      <c r="D27" s="591"/>
      <c r="E27" s="591"/>
      <c r="F27" s="591" t="s">
        <v>119</v>
      </c>
      <c r="G27" s="591"/>
      <c r="H27" s="591"/>
      <c r="I27" s="591"/>
      <c r="J27" s="593" t="s">
        <v>722</v>
      </c>
      <c r="K27" s="212" t="s">
        <v>779</v>
      </c>
      <c r="M27" s="595"/>
      <c r="N27" s="609"/>
      <c r="O27" s="609"/>
      <c r="P27" s="609"/>
      <c r="Q27" s="609"/>
      <c r="R27" s="595"/>
      <c r="S27" s="577"/>
      <c r="U27" s="211" t="str">
        <f t="shared" si="0"/>
        <v>Inspecciones locativas sobre condiciones ambientales</v>
      </c>
      <c r="V27" s="397" t="s">
        <v>109</v>
      </c>
      <c r="W27" s="397" t="s">
        <v>121</v>
      </c>
      <c r="X27" s="563">
        <v>2</v>
      </c>
      <c r="Y27" s="564"/>
      <c r="Z27" s="565"/>
      <c r="AA27" s="563">
        <v>0</v>
      </c>
      <c r="AB27" s="564"/>
      <c r="AC27" s="565"/>
      <c r="AD27" s="563">
        <v>2</v>
      </c>
      <c r="AE27" s="564"/>
      <c r="AF27" s="565"/>
      <c r="AG27" s="563">
        <v>2</v>
      </c>
      <c r="AH27" s="564"/>
      <c r="AI27" s="565"/>
      <c r="AJ27" s="398">
        <f t="shared" si="3"/>
        <v>0.75</v>
      </c>
      <c r="AK27" s="398" t="str">
        <f t="shared" si="4"/>
        <v>Medianamente Efectivo</v>
      </c>
      <c r="AL27" s="398">
        <v>0</v>
      </c>
      <c r="AM27" s="398" t="str">
        <f t="shared" si="5"/>
        <v xml:space="preserve">0% </v>
      </c>
      <c r="AN27" s="398">
        <v>0.88</v>
      </c>
      <c r="AO27" s="398" t="str">
        <f t="shared" si="6"/>
        <v>60%</v>
      </c>
      <c r="AQ27" s="589"/>
      <c r="AR27" s="589"/>
      <c r="AS27" s="589"/>
      <c r="AT27" s="577"/>
      <c r="AU27" s="577"/>
      <c r="AV27" s="577"/>
      <c r="AW27" s="577"/>
      <c r="AX27" s="580"/>
      <c r="AZ27" s="583"/>
      <c r="BA27" s="586"/>
      <c r="BB27" s="604"/>
    </row>
    <row r="28" spans="2:54" ht="23.25" customHeight="1">
      <c r="B28" s="567"/>
      <c r="C28" s="612"/>
      <c r="D28" s="592"/>
      <c r="E28" s="592"/>
      <c r="F28" s="592"/>
      <c r="G28" s="592"/>
      <c r="H28" s="592"/>
      <c r="I28" s="592"/>
      <c r="J28" s="571"/>
      <c r="K28" s="212" t="s">
        <v>778</v>
      </c>
      <c r="M28" s="595"/>
      <c r="N28" s="609"/>
      <c r="O28" s="609"/>
      <c r="P28" s="609"/>
      <c r="Q28" s="609"/>
      <c r="R28" s="595"/>
      <c r="S28" s="577"/>
      <c r="U28" s="211" t="str">
        <f t="shared" si="0"/>
        <v>Informes generales de inspecciones</v>
      </c>
      <c r="V28" s="397" t="s">
        <v>109</v>
      </c>
      <c r="W28" s="397" t="s">
        <v>121</v>
      </c>
      <c r="X28" s="563">
        <v>2</v>
      </c>
      <c r="Y28" s="564"/>
      <c r="Z28" s="565"/>
      <c r="AA28" s="563">
        <v>0</v>
      </c>
      <c r="AB28" s="564"/>
      <c r="AC28" s="565"/>
      <c r="AD28" s="563">
        <v>2</v>
      </c>
      <c r="AE28" s="564"/>
      <c r="AF28" s="565"/>
      <c r="AG28" s="563">
        <v>2</v>
      </c>
      <c r="AH28" s="564"/>
      <c r="AI28" s="565"/>
      <c r="AJ28" s="398">
        <f t="shared" si="3"/>
        <v>0.75</v>
      </c>
      <c r="AK28" s="398" t="str">
        <f t="shared" si="4"/>
        <v>Medianamente Efectivo</v>
      </c>
      <c r="AL28" s="398">
        <v>0</v>
      </c>
      <c r="AM28" s="398" t="str">
        <f t="shared" si="5"/>
        <v xml:space="preserve">0% </v>
      </c>
      <c r="AN28" s="398">
        <v>0.88</v>
      </c>
      <c r="AO28" s="398" t="str">
        <f t="shared" si="6"/>
        <v>60%</v>
      </c>
      <c r="AQ28" s="589"/>
      <c r="AR28" s="589"/>
      <c r="AS28" s="589"/>
      <c r="AT28" s="577"/>
      <c r="AU28" s="577"/>
      <c r="AV28" s="577"/>
      <c r="AW28" s="577"/>
      <c r="AX28" s="580"/>
      <c r="AZ28" s="583"/>
      <c r="BA28" s="586"/>
      <c r="BB28" s="604"/>
    </row>
    <row r="29" spans="2:54" ht="36" customHeight="1">
      <c r="B29" s="567"/>
      <c r="C29" s="612"/>
      <c r="D29" s="591"/>
      <c r="E29" s="591"/>
      <c r="F29" s="591" t="s">
        <v>119</v>
      </c>
      <c r="G29" s="591"/>
      <c r="H29" s="591"/>
      <c r="I29" s="591"/>
      <c r="J29" s="593" t="s">
        <v>756</v>
      </c>
      <c r="K29" s="212" t="s">
        <v>776</v>
      </c>
      <c r="M29" s="595"/>
      <c r="N29" s="609"/>
      <c r="O29" s="609"/>
      <c r="P29" s="609"/>
      <c r="Q29" s="609"/>
      <c r="R29" s="595"/>
      <c r="S29" s="577"/>
      <c r="U29" s="211" t="str">
        <f t="shared" si="0"/>
        <v>Seguimiento y revisión al cumplimiento del documento Objetivos, metas y programas ambientales</v>
      </c>
      <c r="V29" s="397" t="s">
        <v>120</v>
      </c>
      <c r="W29" s="397" t="s">
        <v>121</v>
      </c>
      <c r="X29" s="563">
        <v>2</v>
      </c>
      <c r="Y29" s="564"/>
      <c r="Z29" s="565"/>
      <c r="AA29" s="563">
        <v>1</v>
      </c>
      <c r="AB29" s="564"/>
      <c r="AC29" s="565"/>
      <c r="AD29" s="563">
        <v>2</v>
      </c>
      <c r="AE29" s="564"/>
      <c r="AF29" s="565"/>
      <c r="AG29" s="563">
        <v>2</v>
      </c>
      <c r="AH29" s="564"/>
      <c r="AI29" s="565"/>
      <c r="AJ29" s="398">
        <f t="shared" si="3"/>
        <v>0.875</v>
      </c>
      <c r="AK29" s="398" t="str">
        <f t="shared" si="4"/>
        <v>Efectivo</v>
      </c>
      <c r="AL29" s="398">
        <v>0</v>
      </c>
      <c r="AM29" s="398" t="str">
        <f t="shared" si="5"/>
        <v xml:space="preserve">0% </v>
      </c>
      <c r="AN29" s="398">
        <v>0.88</v>
      </c>
      <c r="AO29" s="398" t="str">
        <f t="shared" si="6"/>
        <v>60%</v>
      </c>
      <c r="AQ29" s="589"/>
      <c r="AR29" s="589"/>
      <c r="AS29" s="589"/>
      <c r="AT29" s="577"/>
      <c r="AU29" s="577"/>
      <c r="AV29" s="577"/>
      <c r="AW29" s="577"/>
      <c r="AX29" s="580"/>
      <c r="AZ29" s="583"/>
      <c r="BA29" s="586"/>
      <c r="BB29" s="604"/>
    </row>
    <row r="30" spans="2:54" ht="36" customHeight="1">
      <c r="B30" s="567"/>
      <c r="C30" s="612"/>
      <c r="D30" s="592"/>
      <c r="E30" s="592"/>
      <c r="F30" s="592"/>
      <c r="G30" s="592"/>
      <c r="H30" s="592"/>
      <c r="I30" s="592"/>
      <c r="J30" s="571"/>
      <c r="K30" s="212" t="s">
        <v>770</v>
      </c>
      <c r="M30" s="595"/>
      <c r="N30" s="609"/>
      <c r="O30" s="609"/>
      <c r="P30" s="609"/>
      <c r="Q30" s="609"/>
      <c r="R30" s="595"/>
      <c r="S30" s="577"/>
      <c r="U30" s="211" t="str">
        <f t="shared" si="0"/>
        <v>Seguimiento y revisión a la Matriz de Identificación de aspectos e impactos ambientales</v>
      </c>
      <c r="V30" s="397" t="s">
        <v>120</v>
      </c>
      <c r="W30" s="397" t="s">
        <v>121</v>
      </c>
      <c r="X30" s="563">
        <v>2</v>
      </c>
      <c r="Y30" s="564"/>
      <c r="Z30" s="565"/>
      <c r="AA30" s="563">
        <v>1</v>
      </c>
      <c r="AB30" s="564"/>
      <c r="AC30" s="565"/>
      <c r="AD30" s="563">
        <v>2</v>
      </c>
      <c r="AE30" s="564"/>
      <c r="AF30" s="565"/>
      <c r="AG30" s="563">
        <v>2</v>
      </c>
      <c r="AH30" s="564"/>
      <c r="AI30" s="565"/>
      <c r="AJ30" s="398">
        <f t="shared" si="3"/>
        <v>0.875</v>
      </c>
      <c r="AK30" s="398" t="str">
        <f t="shared" si="4"/>
        <v>Efectivo</v>
      </c>
      <c r="AL30" s="398">
        <v>0</v>
      </c>
      <c r="AM30" s="398" t="str">
        <f t="shared" si="5"/>
        <v xml:space="preserve">0% </v>
      </c>
      <c r="AN30" s="398">
        <v>0.88</v>
      </c>
      <c r="AO30" s="398" t="str">
        <f t="shared" si="6"/>
        <v>60%</v>
      </c>
      <c r="AQ30" s="589"/>
      <c r="AR30" s="589"/>
      <c r="AS30" s="589"/>
      <c r="AT30" s="577"/>
      <c r="AU30" s="577"/>
      <c r="AV30" s="577"/>
      <c r="AW30" s="577"/>
      <c r="AX30" s="580"/>
      <c r="AZ30" s="583"/>
      <c r="BA30" s="586"/>
      <c r="BB30" s="604"/>
    </row>
    <row r="31" spans="2:54" ht="21.75" customHeight="1">
      <c r="B31" s="567"/>
      <c r="C31" s="612"/>
      <c r="D31" s="591"/>
      <c r="E31" s="591"/>
      <c r="F31" s="591"/>
      <c r="G31" s="591" t="s">
        <v>119</v>
      </c>
      <c r="H31" s="591"/>
      <c r="I31" s="591"/>
      <c r="J31" s="593" t="s">
        <v>755</v>
      </c>
      <c r="K31" s="212" t="s">
        <v>781</v>
      </c>
      <c r="M31" s="595"/>
      <c r="N31" s="609"/>
      <c r="O31" s="609"/>
      <c r="P31" s="609"/>
      <c r="Q31" s="609"/>
      <c r="R31" s="595"/>
      <c r="S31" s="577"/>
      <c r="U31" s="211" t="str">
        <f t="shared" si="0"/>
        <v>Divulgación de boletines ambientales</v>
      </c>
      <c r="V31" s="397" t="s">
        <v>109</v>
      </c>
      <c r="W31" s="397" t="s">
        <v>121</v>
      </c>
      <c r="X31" s="563">
        <v>1</v>
      </c>
      <c r="Y31" s="564"/>
      <c r="Z31" s="565"/>
      <c r="AA31" s="563">
        <v>1</v>
      </c>
      <c r="AB31" s="564"/>
      <c r="AC31" s="565"/>
      <c r="AD31" s="563">
        <v>2</v>
      </c>
      <c r="AE31" s="564"/>
      <c r="AF31" s="565"/>
      <c r="AG31" s="563">
        <v>2</v>
      </c>
      <c r="AH31" s="564"/>
      <c r="AI31" s="565"/>
      <c r="AJ31" s="398">
        <f t="shared" si="3"/>
        <v>0.75</v>
      </c>
      <c r="AK31" s="398" t="str">
        <f t="shared" si="4"/>
        <v>Medianamente Efectivo</v>
      </c>
      <c r="AL31" s="398">
        <v>0</v>
      </c>
      <c r="AM31" s="398" t="str">
        <f t="shared" si="5"/>
        <v xml:space="preserve">0% </v>
      </c>
      <c r="AN31" s="398">
        <v>0.88</v>
      </c>
      <c r="AO31" s="398" t="str">
        <f t="shared" si="6"/>
        <v>60%</v>
      </c>
      <c r="AQ31" s="589"/>
      <c r="AR31" s="589"/>
      <c r="AS31" s="589"/>
      <c r="AT31" s="577"/>
      <c r="AU31" s="577"/>
      <c r="AV31" s="577"/>
      <c r="AW31" s="577"/>
      <c r="AX31" s="580"/>
      <c r="AZ31" s="583"/>
      <c r="BA31" s="586"/>
      <c r="BB31" s="604"/>
    </row>
    <row r="32" spans="2:54" ht="21.75" customHeight="1">
      <c r="B32" s="567"/>
      <c r="C32" s="612"/>
      <c r="D32" s="598"/>
      <c r="E32" s="598"/>
      <c r="F32" s="598"/>
      <c r="G32" s="598"/>
      <c r="H32" s="598"/>
      <c r="I32" s="598"/>
      <c r="J32" s="570"/>
      <c r="K32" s="207" t="s">
        <v>780</v>
      </c>
      <c r="M32" s="595"/>
      <c r="N32" s="609"/>
      <c r="O32" s="609"/>
      <c r="P32" s="609"/>
      <c r="Q32" s="609"/>
      <c r="R32" s="595"/>
      <c r="S32" s="577"/>
      <c r="U32" s="211" t="str">
        <f t="shared" si="0"/>
        <v>Capacitaciones y campañas ambientales</v>
      </c>
      <c r="V32" s="397" t="s">
        <v>109</v>
      </c>
      <c r="W32" s="397" t="s">
        <v>121</v>
      </c>
      <c r="X32" s="563">
        <v>2</v>
      </c>
      <c r="Y32" s="564"/>
      <c r="Z32" s="565"/>
      <c r="AA32" s="563">
        <v>0</v>
      </c>
      <c r="AB32" s="564"/>
      <c r="AC32" s="565"/>
      <c r="AD32" s="563">
        <v>2</v>
      </c>
      <c r="AE32" s="564"/>
      <c r="AF32" s="565"/>
      <c r="AG32" s="563">
        <v>2</v>
      </c>
      <c r="AH32" s="564"/>
      <c r="AI32" s="565"/>
      <c r="AJ32" s="398">
        <f t="shared" si="3"/>
        <v>0.75</v>
      </c>
      <c r="AK32" s="398" t="str">
        <f t="shared" si="4"/>
        <v>Medianamente Efectivo</v>
      </c>
      <c r="AL32" s="398">
        <v>0</v>
      </c>
      <c r="AM32" s="398" t="str">
        <f t="shared" si="5"/>
        <v xml:space="preserve">0% </v>
      </c>
      <c r="AN32" s="398">
        <v>0.88</v>
      </c>
      <c r="AO32" s="398" t="str">
        <f t="shared" si="6"/>
        <v>60%</v>
      </c>
      <c r="AQ32" s="589"/>
      <c r="AR32" s="589"/>
      <c r="AS32" s="589"/>
      <c r="AT32" s="577"/>
      <c r="AU32" s="577"/>
      <c r="AV32" s="577"/>
      <c r="AW32" s="577"/>
      <c r="AX32" s="580"/>
      <c r="AZ32" s="583"/>
      <c r="BA32" s="586"/>
      <c r="BB32" s="604"/>
    </row>
    <row r="33" spans="2:54" ht="21.75" customHeight="1">
      <c r="B33" s="567"/>
      <c r="C33" s="612"/>
      <c r="D33" s="592"/>
      <c r="E33" s="592"/>
      <c r="F33" s="592"/>
      <c r="G33" s="592"/>
      <c r="H33" s="592"/>
      <c r="I33" s="592"/>
      <c r="J33" s="571"/>
      <c r="K33" s="212" t="s">
        <v>782</v>
      </c>
      <c r="M33" s="595"/>
      <c r="N33" s="609"/>
      <c r="O33" s="609"/>
      <c r="P33" s="609"/>
      <c r="Q33" s="609"/>
      <c r="R33" s="595"/>
      <c r="S33" s="577"/>
      <c r="U33" s="211" t="str">
        <f t="shared" si="0"/>
        <v>Implementación y seguimiento al programa de formación ambiental</v>
      </c>
      <c r="V33" s="397" t="s">
        <v>109</v>
      </c>
      <c r="W33" s="397" t="s">
        <v>121</v>
      </c>
      <c r="X33" s="563">
        <v>2</v>
      </c>
      <c r="Y33" s="564"/>
      <c r="Z33" s="565"/>
      <c r="AA33" s="563">
        <v>0</v>
      </c>
      <c r="AB33" s="564"/>
      <c r="AC33" s="565"/>
      <c r="AD33" s="563">
        <v>2</v>
      </c>
      <c r="AE33" s="564"/>
      <c r="AF33" s="565"/>
      <c r="AG33" s="563">
        <v>2</v>
      </c>
      <c r="AH33" s="564"/>
      <c r="AI33" s="565"/>
      <c r="AJ33" s="398">
        <f t="shared" si="3"/>
        <v>0.75</v>
      </c>
      <c r="AK33" s="398" t="str">
        <f t="shared" si="4"/>
        <v>Medianamente Efectivo</v>
      </c>
      <c r="AL33" s="398">
        <v>0</v>
      </c>
      <c r="AM33" s="398" t="str">
        <f t="shared" si="5"/>
        <v xml:space="preserve">0% </v>
      </c>
      <c r="AN33" s="398">
        <v>0.88</v>
      </c>
      <c r="AO33" s="398" t="str">
        <f t="shared" si="6"/>
        <v>60%</v>
      </c>
      <c r="AQ33" s="589"/>
      <c r="AR33" s="589"/>
      <c r="AS33" s="589"/>
      <c r="AT33" s="577"/>
      <c r="AU33" s="577"/>
      <c r="AV33" s="577"/>
      <c r="AW33" s="577"/>
      <c r="AX33" s="580"/>
      <c r="AZ33" s="583"/>
      <c r="BA33" s="586"/>
      <c r="BB33" s="604"/>
    </row>
    <row r="34" spans="2:54" ht="24.75" customHeight="1">
      <c r="B34" s="567"/>
      <c r="C34" s="612"/>
      <c r="D34" s="591"/>
      <c r="E34" s="591"/>
      <c r="F34" s="591"/>
      <c r="G34" s="591" t="s">
        <v>119</v>
      </c>
      <c r="H34" s="591"/>
      <c r="I34" s="591"/>
      <c r="J34" s="593" t="s">
        <v>754</v>
      </c>
      <c r="K34" s="211" t="s">
        <v>888</v>
      </c>
      <c r="M34" s="595"/>
      <c r="N34" s="609"/>
      <c r="O34" s="609"/>
      <c r="P34" s="609"/>
      <c r="Q34" s="609"/>
      <c r="R34" s="595"/>
      <c r="S34" s="577"/>
      <c r="U34" s="211" t="str">
        <f t="shared" si="0"/>
        <v>Seguimiento y revisión de los indicadores ambientales</v>
      </c>
      <c r="V34" s="397" t="s">
        <v>109</v>
      </c>
      <c r="W34" s="397" t="s">
        <v>107</v>
      </c>
      <c r="X34" s="563">
        <v>2</v>
      </c>
      <c r="Y34" s="564"/>
      <c r="Z34" s="565"/>
      <c r="AA34" s="563">
        <v>0</v>
      </c>
      <c r="AB34" s="564"/>
      <c r="AC34" s="565"/>
      <c r="AD34" s="563">
        <v>2</v>
      </c>
      <c r="AE34" s="564"/>
      <c r="AF34" s="565"/>
      <c r="AG34" s="563">
        <v>2</v>
      </c>
      <c r="AH34" s="564"/>
      <c r="AI34" s="565"/>
      <c r="AJ34" s="398">
        <f t="shared" si="3"/>
        <v>0.75</v>
      </c>
      <c r="AK34" s="398" t="str">
        <f t="shared" si="4"/>
        <v>Medianamente Efectivo</v>
      </c>
      <c r="AL34" s="398">
        <v>0</v>
      </c>
      <c r="AM34" s="398" t="str">
        <f t="shared" si="5"/>
        <v xml:space="preserve">0% </v>
      </c>
      <c r="AN34" s="398">
        <v>0.88</v>
      </c>
      <c r="AO34" s="398" t="str">
        <f t="shared" si="6"/>
        <v>60%</v>
      </c>
      <c r="AQ34" s="589"/>
      <c r="AR34" s="589"/>
      <c r="AS34" s="589"/>
      <c r="AT34" s="577"/>
      <c r="AU34" s="577"/>
      <c r="AV34" s="577"/>
      <c r="AW34" s="577"/>
      <c r="AX34" s="580"/>
      <c r="AZ34" s="583"/>
      <c r="BA34" s="586"/>
      <c r="BB34" s="604"/>
    </row>
    <row r="35" spans="2:54" ht="33.75" customHeight="1">
      <c r="B35" s="567"/>
      <c r="C35" s="612"/>
      <c r="D35" s="598"/>
      <c r="E35" s="598"/>
      <c r="F35" s="598"/>
      <c r="G35" s="598"/>
      <c r="H35" s="598"/>
      <c r="I35" s="598"/>
      <c r="J35" s="570"/>
      <c r="K35" s="212" t="s">
        <v>776</v>
      </c>
      <c r="M35" s="595"/>
      <c r="N35" s="609"/>
      <c r="O35" s="609"/>
      <c r="P35" s="609"/>
      <c r="Q35" s="609"/>
      <c r="R35" s="595"/>
      <c r="S35" s="577"/>
      <c r="U35" s="211" t="str">
        <f t="shared" si="0"/>
        <v>Seguimiento y revisión al cumplimiento del documento Objetivos, metas y programas ambientales</v>
      </c>
      <c r="V35" s="397" t="s">
        <v>120</v>
      </c>
      <c r="W35" s="397" t="s">
        <v>121</v>
      </c>
      <c r="X35" s="563">
        <v>2</v>
      </c>
      <c r="Y35" s="564"/>
      <c r="Z35" s="565"/>
      <c r="AA35" s="563">
        <v>1</v>
      </c>
      <c r="AB35" s="564"/>
      <c r="AC35" s="565"/>
      <c r="AD35" s="563">
        <v>2</v>
      </c>
      <c r="AE35" s="564"/>
      <c r="AF35" s="565"/>
      <c r="AG35" s="563">
        <v>2</v>
      </c>
      <c r="AH35" s="564"/>
      <c r="AI35" s="565"/>
      <c r="AJ35" s="398">
        <f t="shared" si="3"/>
        <v>0.875</v>
      </c>
      <c r="AK35" s="398" t="str">
        <f t="shared" si="4"/>
        <v>Efectivo</v>
      </c>
      <c r="AL35" s="398">
        <v>0</v>
      </c>
      <c r="AM35" s="398" t="str">
        <f t="shared" si="5"/>
        <v xml:space="preserve">0% </v>
      </c>
      <c r="AN35" s="398">
        <v>0.88</v>
      </c>
      <c r="AO35" s="398" t="str">
        <f t="shared" si="6"/>
        <v>60%</v>
      </c>
      <c r="AQ35" s="589"/>
      <c r="AR35" s="589"/>
      <c r="AS35" s="589"/>
      <c r="AT35" s="577"/>
      <c r="AU35" s="577"/>
      <c r="AV35" s="577"/>
      <c r="AW35" s="577"/>
      <c r="AX35" s="580"/>
      <c r="AZ35" s="583"/>
      <c r="BA35" s="586"/>
      <c r="BB35" s="604"/>
    </row>
    <row r="36" spans="2:54" ht="24.75" customHeight="1">
      <c r="B36" s="567"/>
      <c r="C36" s="612"/>
      <c r="D36" s="598"/>
      <c r="E36" s="598"/>
      <c r="F36" s="598"/>
      <c r="G36" s="598"/>
      <c r="H36" s="598"/>
      <c r="I36" s="598"/>
      <c r="J36" s="570"/>
      <c r="K36" s="400" t="s">
        <v>768</v>
      </c>
      <c r="M36" s="595"/>
      <c r="N36" s="609"/>
      <c r="O36" s="609"/>
      <c r="P36" s="609"/>
      <c r="Q36" s="609"/>
      <c r="R36" s="595"/>
      <c r="S36" s="577"/>
      <c r="U36" s="211" t="str">
        <f t="shared" si="0"/>
        <v>Auditorias al sistema de gestión ambiental</v>
      </c>
      <c r="V36" s="397" t="s">
        <v>120</v>
      </c>
      <c r="W36" s="397" t="s">
        <v>121</v>
      </c>
      <c r="X36" s="563">
        <v>2</v>
      </c>
      <c r="Y36" s="564"/>
      <c r="Z36" s="565"/>
      <c r="AA36" s="563">
        <v>1</v>
      </c>
      <c r="AB36" s="564"/>
      <c r="AC36" s="565"/>
      <c r="AD36" s="563">
        <v>2</v>
      </c>
      <c r="AE36" s="564"/>
      <c r="AF36" s="565"/>
      <c r="AG36" s="563">
        <v>2</v>
      </c>
      <c r="AH36" s="564"/>
      <c r="AI36" s="565"/>
      <c r="AJ36" s="398">
        <f t="shared" si="3"/>
        <v>0.875</v>
      </c>
      <c r="AK36" s="398" t="str">
        <f t="shared" si="4"/>
        <v>Efectivo</v>
      </c>
      <c r="AL36" s="398">
        <v>0</v>
      </c>
      <c r="AM36" s="398" t="str">
        <f t="shared" si="5"/>
        <v xml:space="preserve">0% </v>
      </c>
      <c r="AN36" s="398">
        <v>0.88</v>
      </c>
      <c r="AO36" s="398" t="str">
        <f t="shared" si="6"/>
        <v>60%</v>
      </c>
      <c r="AQ36" s="589"/>
      <c r="AR36" s="589"/>
      <c r="AS36" s="589"/>
      <c r="AT36" s="577"/>
      <c r="AU36" s="577"/>
      <c r="AV36" s="577"/>
      <c r="AW36" s="577"/>
      <c r="AX36" s="580"/>
      <c r="AZ36" s="583"/>
      <c r="BA36" s="586"/>
      <c r="BB36" s="604"/>
    </row>
    <row r="37" spans="2:54" ht="24.75" customHeight="1">
      <c r="B37" s="567"/>
      <c r="C37" s="612"/>
      <c r="D37" s="598"/>
      <c r="E37" s="598"/>
      <c r="F37" s="598"/>
      <c r="G37" s="598"/>
      <c r="H37" s="598"/>
      <c r="I37" s="598"/>
      <c r="J37" s="570"/>
      <c r="K37" s="212" t="s">
        <v>769</v>
      </c>
      <c r="M37" s="595"/>
      <c r="N37" s="609"/>
      <c r="O37" s="609"/>
      <c r="P37" s="609"/>
      <c r="Q37" s="609"/>
      <c r="R37" s="595"/>
      <c r="S37" s="577"/>
      <c r="U37" s="211" t="str">
        <f t="shared" si="0"/>
        <v>Implementación del Plan de manejo ambiental</v>
      </c>
      <c r="V37" s="397" t="s">
        <v>120</v>
      </c>
      <c r="W37" s="397" t="s">
        <v>107</v>
      </c>
      <c r="X37" s="563">
        <v>2</v>
      </c>
      <c r="Y37" s="564"/>
      <c r="Z37" s="565"/>
      <c r="AA37" s="563">
        <v>0</v>
      </c>
      <c r="AB37" s="564"/>
      <c r="AC37" s="565"/>
      <c r="AD37" s="563">
        <v>2</v>
      </c>
      <c r="AE37" s="564"/>
      <c r="AF37" s="565"/>
      <c r="AG37" s="563">
        <v>2</v>
      </c>
      <c r="AH37" s="564"/>
      <c r="AI37" s="565"/>
      <c r="AJ37" s="398">
        <f t="shared" si="3"/>
        <v>0.75</v>
      </c>
      <c r="AK37" s="398" t="str">
        <f t="shared" si="4"/>
        <v>Medianamente Efectivo</v>
      </c>
      <c r="AL37" s="398">
        <v>0</v>
      </c>
      <c r="AM37" s="398" t="str">
        <f t="shared" si="5"/>
        <v xml:space="preserve">0% </v>
      </c>
      <c r="AN37" s="398">
        <v>0.88</v>
      </c>
      <c r="AO37" s="398" t="str">
        <f t="shared" si="6"/>
        <v>60%</v>
      </c>
      <c r="AQ37" s="589"/>
      <c r="AR37" s="589"/>
      <c r="AS37" s="589"/>
      <c r="AT37" s="577"/>
      <c r="AU37" s="577"/>
      <c r="AV37" s="577"/>
      <c r="AW37" s="577"/>
      <c r="AX37" s="580"/>
      <c r="AZ37" s="583"/>
      <c r="BA37" s="586"/>
      <c r="BB37" s="604"/>
    </row>
    <row r="38" spans="2:54" ht="33.75" customHeight="1">
      <c r="B38" s="567"/>
      <c r="C38" s="612"/>
      <c r="D38" s="592"/>
      <c r="E38" s="592"/>
      <c r="F38" s="592"/>
      <c r="G38" s="592"/>
      <c r="H38" s="592"/>
      <c r="I38" s="592"/>
      <c r="J38" s="571"/>
      <c r="K38" s="212" t="s">
        <v>770</v>
      </c>
      <c r="M38" s="595"/>
      <c r="N38" s="609"/>
      <c r="O38" s="609"/>
      <c r="P38" s="609"/>
      <c r="Q38" s="609"/>
      <c r="R38" s="595"/>
      <c r="S38" s="577"/>
      <c r="U38" s="211" t="str">
        <f t="shared" si="0"/>
        <v>Seguimiento y revisión a la Matriz de Identificación de aspectos e impactos ambientales</v>
      </c>
      <c r="V38" s="397" t="s">
        <v>120</v>
      </c>
      <c r="W38" s="397" t="s">
        <v>121</v>
      </c>
      <c r="X38" s="563">
        <v>2</v>
      </c>
      <c r="Y38" s="564"/>
      <c r="Z38" s="565"/>
      <c r="AA38" s="563">
        <v>1</v>
      </c>
      <c r="AB38" s="564"/>
      <c r="AC38" s="565"/>
      <c r="AD38" s="563">
        <v>2</v>
      </c>
      <c r="AE38" s="564"/>
      <c r="AF38" s="565"/>
      <c r="AG38" s="563">
        <v>2</v>
      </c>
      <c r="AH38" s="564"/>
      <c r="AI38" s="565"/>
      <c r="AJ38" s="398">
        <f t="shared" si="3"/>
        <v>0.875</v>
      </c>
      <c r="AK38" s="398" t="str">
        <f t="shared" si="4"/>
        <v>Efectivo</v>
      </c>
      <c r="AL38" s="398">
        <v>0</v>
      </c>
      <c r="AM38" s="398" t="str">
        <f t="shared" si="5"/>
        <v xml:space="preserve">0% </v>
      </c>
      <c r="AN38" s="398">
        <v>0.88</v>
      </c>
      <c r="AO38" s="398" t="str">
        <f t="shared" si="6"/>
        <v>60%</v>
      </c>
      <c r="AQ38" s="589"/>
      <c r="AR38" s="589"/>
      <c r="AS38" s="589"/>
      <c r="AT38" s="577"/>
      <c r="AU38" s="577"/>
      <c r="AV38" s="577"/>
      <c r="AW38" s="577"/>
      <c r="AX38" s="580"/>
      <c r="AZ38" s="583"/>
      <c r="BA38" s="586"/>
      <c r="BB38" s="604"/>
    </row>
    <row r="39" spans="2:54" ht="26.25" customHeight="1">
      <c r="B39" s="567"/>
      <c r="C39" s="612"/>
      <c r="D39" s="591"/>
      <c r="E39" s="591"/>
      <c r="F39" s="591"/>
      <c r="G39" s="591"/>
      <c r="H39" s="591" t="s">
        <v>119</v>
      </c>
      <c r="I39" s="591" t="s">
        <v>119</v>
      </c>
      <c r="J39" s="593" t="s">
        <v>753</v>
      </c>
      <c r="K39" s="212" t="s">
        <v>783</v>
      </c>
      <c r="M39" s="595"/>
      <c r="N39" s="609"/>
      <c r="O39" s="609"/>
      <c r="P39" s="609"/>
      <c r="Q39" s="609"/>
      <c r="R39" s="595"/>
      <c r="S39" s="577"/>
      <c r="U39" s="211" t="str">
        <f t="shared" si="0"/>
        <v>Implementación del Plan de manejo integral de residuos solidos</v>
      </c>
      <c r="V39" s="397" t="s">
        <v>109</v>
      </c>
      <c r="W39" s="397" t="s">
        <v>121</v>
      </c>
      <c r="X39" s="563">
        <v>2</v>
      </c>
      <c r="Y39" s="564"/>
      <c r="Z39" s="565"/>
      <c r="AA39" s="563">
        <v>1</v>
      </c>
      <c r="AB39" s="564"/>
      <c r="AC39" s="565"/>
      <c r="AD39" s="563">
        <v>2</v>
      </c>
      <c r="AE39" s="564"/>
      <c r="AF39" s="565"/>
      <c r="AG39" s="563">
        <v>2</v>
      </c>
      <c r="AH39" s="564"/>
      <c r="AI39" s="565"/>
      <c r="AJ39" s="398">
        <f t="shared" si="3"/>
        <v>0.875</v>
      </c>
      <c r="AK39" s="398" t="str">
        <f t="shared" si="4"/>
        <v>Efectivo</v>
      </c>
      <c r="AL39" s="398">
        <v>0</v>
      </c>
      <c r="AM39" s="398" t="str">
        <f t="shared" si="5"/>
        <v xml:space="preserve">0% </v>
      </c>
      <c r="AN39" s="398">
        <v>0.88</v>
      </c>
      <c r="AO39" s="398" t="str">
        <f t="shared" si="6"/>
        <v>60%</v>
      </c>
      <c r="AQ39" s="589"/>
      <c r="AR39" s="589"/>
      <c r="AS39" s="589"/>
      <c r="AT39" s="577"/>
      <c r="AU39" s="577"/>
      <c r="AV39" s="577"/>
      <c r="AW39" s="577"/>
      <c r="AX39" s="580"/>
      <c r="AZ39" s="583"/>
      <c r="BA39" s="586"/>
      <c r="BB39" s="604"/>
    </row>
    <row r="40" spans="2:54" ht="26.25" customHeight="1">
      <c r="B40" s="567"/>
      <c r="C40" s="612"/>
      <c r="D40" s="598"/>
      <c r="E40" s="598"/>
      <c r="F40" s="598"/>
      <c r="G40" s="598"/>
      <c r="H40" s="598"/>
      <c r="I40" s="598"/>
      <c r="J40" s="570"/>
      <c r="K40" s="207" t="s">
        <v>784</v>
      </c>
      <c r="M40" s="595"/>
      <c r="N40" s="609"/>
      <c r="O40" s="609"/>
      <c r="P40" s="609"/>
      <c r="Q40" s="609"/>
      <c r="R40" s="595"/>
      <c r="S40" s="577"/>
      <c r="U40" s="211" t="str">
        <f t="shared" si="0"/>
        <v>Indicador de manejo de residuos peligrosos</v>
      </c>
      <c r="V40" s="397" t="s">
        <v>109</v>
      </c>
      <c r="W40" s="397" t="s">
        <v>121</v>
      </c>
      <c r="X40" s="563">
        <v>2</v>
      </c>
      <c r="Y40" s="564"/>
      <c r="Z40" s="565"/>
      <c r="AA40" s="563">
        <v>1</v>
      </c>
      <c r="AB40" s="564"/>
      <c r="AC40" s="565"/>
      <c r="AD40" s="563">
        <v>2</v>
      </c>
      <c r="AE40" s="564"/>
      <c r="AF40" s="565"/>
      <c r="AG40" s="563">
        <v>2</v>
      </c>
      <c r="AH40" s="564"/>
      <c r="AI40" s="565"/>
      <c r="AJ40" s="398">
        <f t="shared" si="3"/>
        <v>0.875</v>
      </c>
      <c r="AK40" s="398" t="str">
        <f t="shared" si="4"/>
        <v>Efectivo</v>
      </c>
      <c r="AL40" s="398">
        <v>0</v>
      </c>
      <c r="AM40" s="398" t="str">
        <f t="shared" si="5"/>
        <v xml:space="preserve">0% </v>
      </c>
      <c r="AN40" s="398">
        <v>0.88</v>
      </c>
      <c r="AO40" s="398" t="str">
        <f t="shared" si="6"/>
        <v>60%</v>
      </c>
      <c r="AQ40" s="589"/>
      <c r="AR40" s="589"/>
      <c r="AS40" s="589"/>
      <c r="AT40" s="577"/>
      <c r="AU40" s="577"/>
      <c r="AV40" s="577"/>
      <c r="AW40" s="577"/>
      <c r="AX40" s="580"/>
      <c r="AZ40" s="583"/>
      <c r="BA40" s="586"/>
      <c r="BB40" s="604"/>
    </row>
    <row r="41" spans="2:54" ht="34.5" customHeight="1">
      <c r="B41" s="567"/>
      <c r="C41" s="612"/>
      <c r="D41" s="598"/>
      <c r="E41" s="598"/>
      <c r="F41" s="598"/>
      <c r="G41" s="598"/>
      <c r="H41" s="598"/>
      <c r="I41" s="598"/>
      <c r="J41" s="570"/>
      <c r="K41" s="207" t="s">
        <v>1081</v>
      </c>
      <c r="M41" s="595"/>
      <c r="N41" s="609"/>
      <c r="O41" s="609"/>
      <c r="P41" s="609"/>
      <c r="Q41" s="609"/>
      <c r="R41" s="595"/>
      <c r="S41" s="577"/>
      <c r="U41" s="211" t="str">
        <f t="shared" si="0"/>
        <v>Inspecciones de puntos de acopio, manejo de residuos, gestión de residuos peligrosos, declaratorias de residuos</v>
      </c>
      <c r="V41" s="397" t="s">
        <v>109</v>
      </c>
      <c r="W41" s="397" t="s">
        <v>121</v>
      </c>
      <c r="X41" s="563">
        <v>2</v>
      </c>
      <c r="Y41" s="564"/>
      <c r="Z41" s="565"/>
      <c r="AA41" s="563">
        <v>1</v>
      </c>
      <c r="AB41" s="564"/>
      <c r="AC41" s="565"/>
      <c r="AD41" s="563">
        <v>2</v>
      </c>
      <c r="AE41" s="564"/>
      <c r="AF41" s="565"/>
      <c r="AG41" s="563">
        <v>2</v>
      </c>
      <c r="AH41" s="564"/>
      <c r="AI41" s="565"/>
      <c r="AJ41" s="398">
        <f t="shared" si="3"/>
        <v>0.875</v>
      </c>
      <c r="AK41" s="398" t="str">
        <f t="shared" si="4"/>
        <v>Efectivo</v>
      </c>
      <c r="AL41" s="398">
        <v>0</v>
      </c>
      <c r="AM41" s="398" t="str">
        <f t="shared" si="5"/>
        <v xml:space="preserve">0% </v>
      </c>
      <c r="AN41" s="398">
        <v>0.88</v>
      </c>
      <c r="AO41" s="398" t="str">
        <f t="shared" si="6"/>
        <v>60%</v>
      </c>
      <c r="AQ41" s="589"/>
      <c r="AR41" s="589"/>
      <c r="AS41" s="589"/>
      <c r="AT41" s="577"/>
      <c r="AU41" s="577"/>
      <c r="AV41" s="577"/>
      <c r="AW41" s="577"/>
      <c r="AX41" s="580"/>
      <c r="AZ41" s="583"/>
      <c r="BA41" s="586"/>
      <c r="BB41" s="604"/>
    </row>
    <row r="42" spans="2:54" ht="24" customHeight="1">
      <c r="B42" s="567"/>
      <c r="C42" s="612"/>
      <c r="D42" s="598"/>
      <c r="E42" s="598"/>
      <c r="F42" s="598"/>
      <c r="G42" s="598"/>
      <c r="H42" s="598"/>
      <c r="I42" s="598"/>
      <c r="J42" s="570"/>
      <c r="K42" s="207" t="s">
        <v>774</v>
      </c>
      <c r="M42" s="595"/>
      <c r="N42" s="609"/>
      <c r="O42" s="609"/>
      <c r="P42" s="609"/>
      <c r="Q42" s="609"/>
      <c r="R42" s="595"/>
      <c r="S42" s="577"/>
      <c r="U42" s="211" t="str">
        <f t="shared" si="0"/>
        <v>Capacitaciones y campañas de manejo y separación de residuos</v>
      </c>
      <c r="V42" s="397" t="s">
        <v>109</v>
      </c>
      <c r="W42" s="397" t="s">
        <v>121</v>
      </c>
      <c r="X42" s="563">
        <v>2</v>
      </c>
      <c r="Y42" s="564"/>
      <c r="Z42" s="565"/>
      <c r="AA42" s="563">
        <v>0</v>
      </c>
      <c r="AB42" s="564"/>
      <c r="AC42" s="565"/>
      <c r="AD42" s="563">
        <v>2</v>
      </c>
      <c r="AE42" s="564"/>
      <c r="AF42" s="565"/>
      <c r="AG42" s="563">
        <v>2</v>
      </c>
      <c r="AH42" s="564"/>
      <c r="AI42" s="565"/>
      <c r="AJ42" s="398">
        <f t="shared" si="3"/>
        <v>0.75</v>
      </c>
      <c r="AK42" s="398" t="str">
        <f t="shared" si="4"/>
        <v>Medianamente Efectivo</v>
      </c>
      <c r="AL42" s="398">
        <v>0</v>
      </c>
      <c r="AM42" s="398" t="str">
        <f t="shared" si="5"/>
        <v xml:space="preserve">0% </v>
      </c>
      <c r="AN42" s="398">
        <v>0.88</v>
      </c>
      <c r="AO42" s="398" t="str">
        <f t="shared" si="6"/>
        <v>60%</v>
      </c>
      <c r="AQ42" s="589"/>
      <c r="AR42" s="589"/>
      <c r="AS42" s="589"/>
      <c r="AT42" s="577"/>
      <c r="AU42" s="577"/>
      <c r="AV42" s="577"/>
      <c r="AW42" s="577"/>
      <c r="AX42" s="580"/>
      <c r="AZ42" s="583"/>
      <c r="BA42" s="586"/>
      <c r="BB42" s="604"/>
    </row>
    <row r="43" spans="2:54" ht="24" customHeight="1">
      <c r="B43" s="567"/>
      <c r="C43" s="612"/>
      <c r="D43" s="592"/>
      <c r="E43" s="592"/>
      <c r="F43" s="592"/>
      <c r="G43" s="592"/>
      <c r="H43" s="592"/>
      <c r="I43" s="592"/>
      <c r="J43" s="571"/>
      <c r="K43" s="212" t="s">
        <v>785</v>
      </c>
      <c r="M43" s="595"/>
      <c r="N43" s="609"/>
      <c r="O43" s="609"/>
      <c r="P43" s="609"/>
      <c r="Q43" s="609"/>
      <c r="R43" s="595"/>
      <c r="S43" s="577"/>
      <c r="U43" s="211" t="str">
        <f t="shared" si="0"/>
        <v>Controles a empresas gestoras de residuos peligrosos</v>
      </c>
      <c r="V43" s="397" t="s">
        <v>120</v>
      </c>
      <c r="W43" s="397" t="s">
        <v>121</v>
      </c>
      <c r="X43" s="563">
        <v>2</v>
      </c>
      <c r="Y43" s="564"/>
      <c r="Z43" s="565"/>
      <c r="AA43" s="563">
        <v>1</v>
      </c>
      <c r="AB43" s="564"/>
      <c r="AC43" s="565"/>
      <c r="AD43" s="563">
        <v>2</v>
      </c>
      <c r="AE43" s="564"/>
      <c r="AF43" s="565"/>
      <c r="AG43" s="563">
        <v>2</v>
      </c>
      <c r="AH43" s="564"/>
      <c r="AI43" s="565"/>
      <c r="AJ43" s="398">
        <f t="shared" si="3"/>
        <v>0.875</v>
      </c>
      <c r="AK43" s="398" t="str">
        <f t="shared" si="4"/>
        <v>Efectivo</v>
      </c>
      <c r="AL43" s="398">
        <v>0</v>
      </c>
      <c r="AM43" s="398" t="str">
        <f t="shared" si="5"/>
        <v xml:space="preserve">0% </v>
      </c>
      <c r="AN43" s="398">
        <v>0.88</v>
      </c>
      <c r="AO43" s="398" t="str">
        <f t="shared" si="6"/>
        <v>60%</v>
      </c>
      <c r="AQ43" s="589"/>
      <c r="AR43" s="589"/>
      <c r="AS43" s="589"/>
      <c r="AT43" s="577"/>
      <c r="AU43" s="577"/>
      <c r="AV43" s="577"/>
      <c r="AW43" s="577"/>
      <c r="AX43" s="580"/>
      <c r="AZ43" s="583"/>
      <c r="BA43" s="586"/>
      <c r="BB43" s="604"/>
    </row>
    <row r="44" spans="2:54" ht="26.25" customHeight="1">
      <c r="B44" s="567"/>
      <c r="C44" s="612"/>
      <c r="D44" s="214"/>
      <c r="E44" s="214"/>
      <c r="F44" s="214"/>
      <c r="G44" s="214"/>
      <c r="H44" s="591" t="s">
        <v>119</v>
      </c>
      <c r="I44" s="591" t="s">
        <v>119</v>
      </c>
      <c r="J44" s="593" t="s">
        <v>752</v>
      </c>
      <c r="K44" s="211" t="s">
        <v>787</v>
      </c>
      <c r="M44" s="595"/>
      <c r="N44" s="609"/>
      <c r="O44" s="609"/>
      <c r="P44" s="609"/>
      <c r="Q44" s="609"/>
      <c r="R44" s="595"/>
      <c r="S44" s="577"/>
      <c r="U44" s="211" t="str">
        <f t="shared" si="0"/>
        <v>Implementación del plan de manejo integral de residuos</v>
      </c>
      <c r="V44" s="397" t="s">
        <v>109</v>
      </c>
      <c r="W44" s="397" t="s">
        <v>121</v>
      </c>
      <c r="X44" s="563">
        <v>2</v>
      </c>
      <c r="Y44" s="564"/>
      <c r="Z44" s="565"/>
      <c r="AA44" s="563">
        <v>1</v>
      </c>
      <c r="AB44" s="564"/>
      <c r="AC44" s="565"/>
      <c r="AD44" s="563">
        <v>2</v>
      </c>
      <c r="AE44" s="564"/>
      <c r="AF44" s="565"/>
      <c r="AG44" s="563">
        <v>2</v>
      </c>
      <c r="AH44" s="564"/>
      <c r="AI44" s="565"/>
      <c r="AJ44" s="398">
        <f t="shared" si="3"/>
        <v>0.875</v>
      </c>
      <c r="AK44" s="398" t="str">
        <f t="shared" si="4"/>
        <v>Efectivo</v>
      </c>
      <c r="AL44" s="398">
        <v>0</v>
      </c>
      <c r="AM44" s="398" t="str">
        <f t="shared" si="5"/>
        <v xml:space="preserve">0% </v>
      </c>
      <c r="AN44" s="398">
        <v>0.88</v>
      </c>
      <c r="AO44" s="398" t="str">
        <f t="shared" si="6"/>
        <v>60%</v>
      </c>
      <c r="AQ44" s="589"/>
      <c r="AR44" s="589"/>
      <c r="AS44" s="589"/>
      <c r="AT44" s="577"/>
      <c r="AU44" s="577"/>
      <c r="AV44" s="577"/>
      <c r="AW44" s="577"/>
      <c r="AX44" s="580"/>
      <c r="AZ44" s="583"/>
      <c r="BA44" s="586"/>
      <c r="BB44" s="604"/>
    </row>
    <row r="45" spans="2:54" ht="26.25" customHeight="1">
      <c r="B45" s="567"/>
      <c r="C45" s="612"/>
      <c r="D45" s="215"/>
      <c r="E45" s="215"/>
      <c r="F45" s="215"/>
      <c r="G45" s="215"/>
      <c r="H45" s="598"/>
      <c r="I45" s="598"/>
      <c r="J45" s="570"/>
      <c r="K45" s="207" t="s">
        <v>773</v>
      </c>
      <c r="M45" s="595"/>
      <c r="N45" s="609"/>
      <c r="O45" s="609"/>
      <c r="P45" s="609"/>
      <c r="Q45" s="609"/>
      <c r="R45" s="595"/>
      <c r="S45" s="577"/>
      <c r="U45" s="211" t="str">
        <f t="shared" si="0"/>
        <v>Indicador de aprovechamiento de residuos</v>
      </c>
      <c r="V45" s="397" t="s">
        <v>109</v>
      </c>
      <c r="W45" s="397" t="s">
        <v>121</v>
      </c>
      <c r="X45" s="563">
        <v>2</v>
      </c>
      <c r="Y45" s="564"/>
      <c r="Z45" s="565"/>
      <c r="AA45" s="563">
        <v>1</v>
      </c>
      <c r="AB45" s="564"/>
      <c r="AC45" s="565"/>
      <c r="AD45" s="563">
        <v>2</v>
      </c>
      <c r="AE45" s="564"/>
      <c r="AF45" s="565"/>
      <c r="AG45" s="563">
        <v>2</v>
      </c>
      <c r="AH45" s="564"/>
      <c r="AI45" s="565"/>
      <c r="AJ45" s="398">
        <f t="shared" si="3"/>
        <v>0.875</v>
      </c>
      <c r="AK45" s="398" t="str">
        <f t="shared" si="4"/>
        <v>Efectivo</v>
      </c>
      <c r="AL45" s="398">
        <v>0</v>
      </c>
      <c r="AM45" s="398" t="str">
        <f t="shared" si="5"/>
        <v xml:space="preserve">0% </v>
      </c>
      <c r="AN45" s="398">
        <v>0.88</v>
      </c>
      <c r="AO45" s="398" t="str">
        <f t="shared" si="6"/>
        <v>60%</v>
      </c>
      <c r="AQ45" s="589"/>
      <c r="AR45" s="589"/>
      <c r="AS45" s="589"/>
      <c r="AT45" s="577"/>
      <c r="AU45" s="577"/>
      <c r="AV45" s="577"/>
      <c r="AW45" s="577"/>
      <c r="AX45" s="580"/>
      <c r="AZ45" s="583"/>
      <c r="BA45" s="586"/>
      <c r="BB45" s="604"/>
    </row>
    <row r="46" spans="2:54" ht="26.25" customHeight="1">
      <c r="B46" s="567"/>
      <c r="C46" s="612"/>
      <c r="D46" s="215"/>
      <c r="E46" s="215"/>
      <c r="F46" s="215"/>
      <c r="G46" s="215"/>
      <c r="H46" s="598"/>
      <c r="I46" s="598"/>
      <c r="J46" s="570"/>
      <c r="K46" s="207" t="s">
        <v>786</v>
      </c>
      <c r="M46" s="595"/>
      <c r="N46" s="609"/>
      <c r="O46" s="609"/>
      <c r="P46" s="609"/>
      <c r="Q46" s="609"/>
      <c r="R46" s="595"/>
      <c r="S46" s="577"/>
      <c r="U46" s="211" t="str">
        <f t="shared" si="0"/>
        <v>Inspecciones de puntos de acopio, manejo de residuos especiales</v>
      </c>
      <c r="V46" s="397" t="s">
        <v>109</v>
      </c>
      <c r="W46" s="397" t="s">
        <v>121</v>
      </c>
      <c r="X46" s="563">
        <v>2</v>
      </c>
      <c r="Y46" s="564"/>
      <c r="Z46" s="565"/>
      <c r="AA46" s="563">
        <v>1</v>
      </c>
      <c r="AB46" s="564"/>
      <c r="AC46" s="565"/>
      <c r="AD46" s="563">
        <v>2</v>
      </c>
      <c r="AE46" s="564"/>
      <c r="AF46" s="565"/>
      <c r="AG46" s="563">
        <v>2</v>
      </c>
      <c r="AH46" s="564"/>
      <c r="AI46" s="565"/>
      <c r="AJ46" s="398">
        <f t="shared" si="3"/>
        <v>0.875</v>
      </c>
      <c r="AK46" s="398" t="str">
        <f t="shared" si="4"/>
        <v>Efectivo</v>
      </c>
      <c r="AL46" s="398">
        <v>0</v>
      </c>
      <c r="AM46" s="398" t="str">
        <f t="shared" si="5"/>
        <v xml:space="preserve">0% </v>
      </c>
      <c r="AN46" s="398">
        <v>0.88</v>
      </c>
      <c r="AO46" s="398" t="str">
        <f t="shared" si="6"/>
        <v>60%</v>
      </c>
      <c r="AQ46" s="589"/>
      <c r="AR46" s="589"/>
      <c r="AS46" s="589"/>
      <c r="AT46" s="577"/>
      <c r="AU46" s="577"/>
      <c r="AV46" s="577"/>
      <c r="AW46" s="577"/>
      <c r="AX46" s="580"/>
      <c r="AZ46" s="583"/>
      <c r="BA46" s="586"/>
      <c r="BB46" s="604"/>
    </row>
    <row r="47" spans="2:54" ht="26.25" customHeight="1">
      <c r="B47" s="567"/>
      <c r="C47" s="612"/>
      <c r="D47" s="216"/>
      <c r="E47" s="216"/>
      <c r="F47" s="216"/>
      <c r="G47" s="216"/>
      <c r="H47" s="592"/>
      <c r="I47" s="592"/>
      <c r="J47" s="571"/>
      <c r="K47" s="207" t="s">
        <v>774</v>
      </c>
      <c r="M47" s="595"/>
      <c r="N47" s="609"/>
      <c r="O47" s="609"/>
      <c r="P47" s="609"/>
      <c r="Q47" s="609"/>
      <c r="R47" s="595"/>
      <c r="S47" s="577"/>
      <c r="U47" s="211" t="str">
        <f t="shared" si="0"/>
        <v>Capacitaciones y campañas de manejo y separación de residuos</v>
      </c>
      <c r="V47" s="397" t="s">
        <v>109</v>
      </c>
      <c r="W47" s="397" t="s">
        <v>121</v>
      </c>
      <c r="X47" s="563">
        <v>2</v>
      </c>
      <c r="Y47" s="564"/>
      <c r="Z47" s="565"/>
      <c r="AA47" s="563">
        <v>0</v>
      </c>
      <c r="AB47" s="564"/>
      <c r="AC47" s="565"/>
      <c r="AD47" s="563">
        <v>2</v>
      </c>
      <c r="AE47" s="564"/>
      <c r="AF47" s="565"/>
      <c r="AG47" s="563">
        <v>2</v>
      </c>
      <c r="AH47" s="564"/>
      <c r="AI47" s="565"/>
      <c r="AJ47" s="398">
        <f t="shared" si="3"/>
        <v>0.75</v>
      </c>
      <c r="AK47" s="398" t="str">
        <f t="shared" si="4"/>
        <v>Medianamente Efectivo</v>
      </c>
      <c r="AL47" s="398">
        <v>0</v>
      </c>
      <c r="AM47" s="398" t="str">
        <f t="shared" si="5"/>
        <v xml:space="preserve">0% </v>
      </c>
      <c r="AN47" s="398">
        <v>0.88</v>
      </c>
      <c r="AO47" s="398" t="str">
        <f t="shared" si="6"/>
        <v>60%</v>
      </c>
      <c r="AQ47" s="589"/>
      <c r="AR47" s="589"/>
      <c r="AS47" s="589"/>
      <c r="AT47" s="577"/>
      <c r="AU47" s="577"/>
      <c r="AV47" s="577"/>
      <c r="AW47" s="577"/>
      <c r="AX47" s="580"/>
      <c r="AZ47" s="583"/>
      <c r="BA47" s="586"/>
      <c r="BB47" s="604"/>
    </row>
    <row r="48" spans="2:54" ht="34.5" customHeight="1">
      <c r="B48" s="567"/>
      <c r="C48" s="612"/>
      <c r="D48" s="591"/>
      <c r="E48" s="591"/>
      <c r="F48" s="591"/>
      <c r="G48" s="591"/>
      <c r="H48" s="591" t="s">
        <v>119</v>
      </c>
      <c r="I48" s="591" t="s">
        <v>119</v>
      </c>
      <c r="J48" s="593" t="s">
        <v>751</v>
      </c>
      <c r="K48" s="212" t="s">
        <v>776</v>
      </c>
      <c r="M48" s="595"/>
      <c r="N48" s="609"/>
      <c r="O48" s="609"/>
      <c r="P48" s="609"/>
      <c r="Q48" s="609"/>
      <c r="R48" s="595"/>
      <c r="S48" s="577"/>
      <c r="U48" s="211" t="str">
        <f t="shared" si="0"/>
        <v>Seguimiento y revisión al cumplimiento del documento Objetivos, metas y programas ambientales</v>
      </c>
      <c r="V48" s="397" t="s">
        <v>120</v>
      </c>
      <c r="W48" s="397" t="s">
        <v>121</v>
      </c>
      <c r="X48" s="563">
        <v>2</v>
      </c>
      <c r="Y48" s="564"/>
      <c r="Z48" s="565"/>
      <c r="AA48" s="563">
        <v>1</v>
      </c>
      <c r="AB48" s="564"/>
      <c r="AC48" s="565"/>
      <c r="AD48" s="563">
        <v>2</v>
      </c>
      <c r="AE48" s="564"/>
      <c r="AF48" s="565"/>
      <c r="AG48" s="563">
        <v>2</v>
      </c>
      <c r="AH48" s="564"/>
      <c r="AI48" s="565"/>
      <c r="AJ48" s="398">
        <f t="shared" si="3"/>
        <v>0.875</v>
      </c>
      <c r="AK48" s="398" t="str">
        <f t="shared" si="4"/>
        <v>Efectivo</v>
      </c>
      <c r="AL48" s="398">
        <v>0</v>
      </c>
      <c r="AM48" s="398" t="str">
        <f t="shared" si="5"/>
        <v xml:space="preserve">0% </v>
      </c>
      <c r="AN48" s="398">
        <v>0.88</v>
      </c>
      <c r="AO48" s="398" t="str">
        <f t="shared" si="6"/>
        <v>60%</v>
      </c>
      <c r="AQ48" s="589"/>
      <c r="AR48" s="589"/>
      <c r="AS48" s="589"/>
      <c r="AT48" s="577"/>
      <c r="AU48" s="577"/>
      <c r="AV48" s="577"/>
      <c r="AW48" s="577"/>
      <c r="AX48" s="580"/>
      <c r="AZ48" s="583"/>
      <c r="BA48" s="586"/>
      <c r="BB48" s="604"/>
    </row>
    <row r="49" spans="2:54" ht="36" customHeight="1">
      <c r="B49" s="567"/>
      <c r="C49" s="612"/>
      <c r="D49" s="598"/>
      <c r="E49" s="598"/>
      <c r="F49" s="598"/>
      <c r="G49" s="598"/>
      <c r="H49" s="598"/>
      <c r="I49" s="598"/>
      <c r="J49" s="570"/>
      <c r="K49" s="212" t="s">
        <v>788</v>
      </c>
      <c r="M49" s="595"/>
      <c r="N49" s="609"/>
      <c r="O49" s="609"/>
      <c r="P49" s="609"/>
      <c r="Q49" s="609"/>
      <c r="R49" s="595"/>
      <c r="S49" s="577"/>
      <c r="U49" s="211" t="str">
        <f t="shared" si="0"/>
        <v>Seguimiento y revisión a la Matriz de identificación de aspectos e impactos ambientales</v>
      </c>
      <c r="V49" s="397" t="s">
        <v>120</v>
      </c>
      <c r="W49" s="397" t="s">
        <v>121</v>
      </c>
      <c r="X49" s="563">
        <v>2</v>
      </c>
      <c r="Y49" s="564"/>
      <c r="Z49" s="565"/>
      <c r="AA49" s="563">
        <v>1</v>
      </c>
      <c r="AB49" s="564"/>
      <c r="AC49" s="565"/>
      <c r="AD49" s="563">
        <v>2</v>
      </c>
      <c r="AE49" s="564"/>
      <c r="AF49" s="565"/>
      <c r="AG49" s="563">
        <v>2</v>
      </c>
      <c r="AH49" s="564"/>
      <c r="AI49" s="565"/>
      <c r="AJ49" s="398">
        <f t="shared" si="3"/>
        <v>0.875</v>
      </c>
      <c r="AK49" s="398" t="str">
        <f t="shared" si="4"/>
        <v>Efectivo</v>
      </c>
      <c r="AL49" s="398">
        <v>0</v>
      </c>
      <c r="AM49" s="398" t="str">
        <f t="shared" si="5"/>
        <v xml:space="preserve">0% </v>
      </c>
      <c r="AN49" s="398">
        <v>0.88</v>
      </c>
      <c r="AO49" s="398" t="str">
        <f t="shared" si="6"/>
        <v>60%</v>
      </c>
      <c r="AQ49" s="589"/>
      <c r="AR49" s="589"/>
      <c r="AS49" s="589"/>
      <c r="AT49" s="577"/>
      <c r="AU49" s="577"/>
      <c r="AV49" s="577"/>
      <c r="AW49" s="577"/>
      <c r="AX49" s="580"/>
      <c r="AZ49" s="583"/>
      <c r="BA49" s="586"/>
      <c r="BB49" s="604"/>
    </row>
    <row r="50" spans="2:54" ht="25.5" customHeight="1">
      <c r="B50" s="567"/>
      <c r="C50" s="612"/>
      <c r="D50" s="598"/>
      <c r="E50" s="598"/>
      <c r="F50" s="598"/>
      <c r="G50" s="598"/>
      <c r="H50" s="598"/>
      <c r="I50" s="598"/>
      <c r="J50" s="570"/>
      <c r="K50" s="212" t="s">
        <v>769</v>
      </c>
      <c r="M50" s="595"/>
      <c r="N50" s="609"/>
      <c r="O50" s="609"/>
      <c r="P50" s="609"/>
      <c r="Q50" s="609"/>
      <c r="R50" s="595"/>
      <c r="S50" s="577"/>
      <c r="U50" s="211" t="str">
        <f t="shared" si="0"/>
        <v>Implementación del Plan de manejo ambiental</v>
      </c>
      <c r="V50" s="397" t="s">
        <v>109</v>
      </c>
      <c r="W50" s="397" t="s">
        <v>121</v>
      </c>
      <c r="X50" s="563">
        <v>2</v>
      </c>
      <c r="Y50" s="564"/>
      <c r="Z50" s="565"/>
      <c r="AA50" s="563">
        <v>0</v>
      </c>
      <c r="AB50" s="564"/>
      <c r="AC50" s="565"/>
      <c r="AD50" s="563">
        <v>2</v>
      </c>
      <c r="AE50" s="564"/>
      <c r="AF50" s="565"/>
      <c r="AG50" s="563">
        <v>2</v>
      </c>
      <c r="AH50" s="564"/>
      <c r="AI50" s="565"/>
      <c r="AJ50" s="398">
        <f t="shared" si="3"/>
        <v>0.75</v>
      </c>
      <c r="AK50" s="398" t="str">
        <f t="shared" si="4"/>
        <v>Medianamente Efectivo</v>
      </c>
      <c r="AL50" s="398">
        <v>0</v>
      </c>
      <c r="AM50" s="398" t="str">
        <f t="shared" si="5"/>
        <v xml:space="preserve">0% </v>
      </c>
      <c r="AN50" s="398">
        <v>0.88</v>
      </c>
      <c r="AO50" s="398" t="str">
        <f t="shared" si="6"/>
        <v>60%</v>
      </c>
      <c r="AQ50" s="589"/>
      <c r="AR50" s="589"/>
      <c r="AS50" s="589"/>
      <c r="AT50" s="577"/>
      <c r="AU50" s="577"/>
      <c r="AV50" s="577"/>
      <c r="AW50" s="577"/>
      <c r="AX50" s="580"/>
      <c r="AZ50" s="583"/>
      <c r="BA50" s="586"/>
      <c r="BB50" s="604"/>
    </row>
    <row r="51" spans="2:54" ht="45.75" customHeight="1">
      <c r="B51" s="567"/>
      <c r="C51" s="612"/>
      <c r="D51" s="598"/>
      <c r="E51" s="598"/>
      <c r="F51" s="598"/>
      <c r="G51" s="598"/>
      <c r="H51" s="598"/>
      <c r="I51" s="598"/>
      <c r="J51" s="570"/>
      <c r="K51" s="207" t="s">
        <v>789</v>
      </c>
      <c r="M51" s="595"/>
      <c r="N51" s="609"/>
      <c r="O51" s="609"/>
      <c r="P51" s="609"/>
      <c r="Q51" s="609"/>
      <c r="R51" s="595"/>
      <c r="S51" s="577"/>
      <c r="U51" s="211" t="str">
        <f t="shared" si="0"/>
        <v>Registros e inspecciones de aprovechamiento forestal y permisos para trabajos de podas, tala y rocería - Actividades de acompañamiento a las cuadrillas de podas</v>
      </c>
      <c r="V51" s="397" t="s">
        <v>109</v>
      </c>
      <c r="W51" s="397" t="s">
        <v>121</v>
      </c>
      <c r="X51" s="563">
        <v>2</v>
      </c>
      <c r="Y51" s="564"/>
      <c r="Z51" s="565"/>
      <c r="AA51" s="563">
        <v>0</v>
      </c>
      <c r="AB51" s="564"/>
      <c r="AC51" s="565"/>
      <c r="AD51" s="563">
        <v>2</v>
      </c>
      <c r="AE51" s="564"/>
      <c r="AF51" s="565"/>
      <c r="AG51" s="563">
        <v>2</v>
      </c>
      <c r="AH51" s="564"/>
      <c r="AI51" s="565"/>
      <c r="AJ51" s="398">
        <f t="shared" si="3"/>
        <v>0.75</v>
      </c>
      <c r="AK51" s="398" t="str">
        <f t="shared" si="4"/>
        <v>Medianamente Efectivo</v>
      </c>
      <c r="AL51" s="398">
        <v>0</v>
      </c>
      <c r="AM51" s="398" t="str">
        <f t="shared" si="5"/>
        <v xml:space="preserve">0% </v>
      </c>
      <c r="AN51" s="398">
        <v>0.88</v>
      </c>
      <c r="AO51" s="398" t="str">
        <f t="shared" si="6"/>
        <v>60%</v>
      </c>
      <c r="AQ51" s="589"/>
      <c r="AR51" s="589"/>
      <c r="AS51" s="589"/>
      <c r="AT51" s="577"/>
      <c r="AU51" s="577"/>
      <c r="AV51" s="577"/>
      <c r="AW51" s="577"/>
      <c r="AX51" s="580"/>
      <c r="AZ51" s="583"/>
      <c r="BA51" s="586"/>
      <c r="BB51" s="604"/>
    </row>
    <row r="52" spans="2:54" ht="32.25" customHeight="1">
      <c r="B52" s="567"/>
      <c r="C52" s="612"/>
      <c r="D52" s="592"/>
      <c r="E52" s="592"/>
      <c r="F52" s="592"/>
      <c r="G52" s="592"/>
      <c r="H52" s="592"/>
      <c r="I52" s="592"/>
      <c r="J52" s="571"/>
      <c r="K52" s="211" t="s">
        <v>790</v>
      </c>
      <c r="M52" s="595"/>
      <c r="N52" s="609"/>
      <c r="O52" s="609"/>
      <c r="P52" s="609"/>
      <c r="Q52" s="609"/>
      <c r="R52" s="595"/>
      <c r="S52" s="577"/>
      <c r="U52" s="211" t="str">
        <f t="shared" si="0"/>
        <v>Capacitación en manejo forestal a las cuadrillas de podas, tala y rocería</v>
      </c>
      <c r="V52" s="397" t="s">
        <v>109</v>
      </c>
      <c r="W52" s="397" t="s">
        <v>121</v>
      </c>
      <c r="X52" s="563">
        <v>2</v>
      </c>
      <c r="Y52" s="564"/>
      <c r="Z52" s="565"/>
      <c r="AA52" s="563">
        <v>0</v>
      </c>
      <c r="AB52" s="564"/>
      <c r="AC52" s="565"/>
      <c r="AD52" s="563">
        <v>2</v>
      </c>
      <c r="AE52" s="564"/>
      <c r="AF52" s="565"/>
      <c r="AG52" s="563">
        <v>2</v>
      </c>
      <c r="AH52" s="564"/>
      <c r="AI52" s="565"/>
      <c r="AJ52" s="398">
        <f t="shared" si="3"/>
        <v>0.75</v>
      </c>
      <c r="AK52" s="398" t="str">
        <f t="shared" si="4"/>
        <v>Medianamente Efectivo</v>
      </c>
      <c r="AL52" s="398">
        <v>0</v>
      </c>
      <c r="AM52" s="398" t="str">
        <f t="shared" si="5"/>
        <v xml:space="preserve">0% </v>
      </c>
      <c r="AN52" s="398">
        <v>0.88</v>
      </c>
      <c r="AO52" s="398" t="str">
        <f t="shared" si="6"/>
        <v>60%</v>
      </c>
      <c r="AQ52" s="589"/>
      <c r="AR52" s="589"/>
      <c r="AS52" s="589"/>
      <c r="AT52" s="577"/>
      <c r="AU52" s="577"/>
      <c r="AV52" s="577"/>
      <c r="AW52" s="577"/>
      <c r="AX52" s="580"/>
      <c r="AZ52" s="583"/>
      <c r="BA52" s="586"/>
      <c r="BB52" s="604"/>
    </row>
    <row r="53" spans="2:54" ht="24.75" customHeight="1">
      <c r="B53" s="567"/>
      <c r="C53" s="612"/>
      <c r="D53" s="591"/>
      <c r="E53" s="591"/>
      <c r="F53" s="591"/>
      <c r="G53" s="591"/>
      <c r="H53" s="591"/>
      <c r="I53" s="591" t="s">
        <v>119</v>
      </c>
      <c r="J53" s="593" t="s">
        <v>1082</v>
      </c>
      <c r="K53" s="211" t="s">
        <v>794</v>
      </c>
      <c r="M53" s="595"/>
      <c r="N53" s="609"/>
      <c r="O53" s="609"/>
      <c r="P53" s="609"/>
      <c r="Q53" s="609"/>
      <c r="R53" s="595"/>
      <c r="S53" s="577"/>
      <c r="U53" s="211" t="str">
        <f t="shared" si="0"/>
        <v>Seguimiento y revisión a la Matriz de requisitos legales ambientales</v>
      </c>
      <c r="V53" s="397" t="s">
        <v>120</v>
      </c>
      <c r="W53" s="397" t="s">
        <v>121</v>
      </c>
      <c r="X53" s="563">
        <v>2</v>
      </c>
      <c r="Y53" s="564"/>
      <c r="Z53" s="565"/>
      <c r="AA53" s="563">
        <v>1</v>
      </c>
      <c r="AB53" s="564"/>
      <c r="AC53" s="565"/>
      <c r="AD53" s="563">
        <v>2</v>
      </c>
      <c r="AE53" s="564"/>
      <c r="AF53" s="565"/>
      <c r="AG53" s="563">
        <v>2</v>
      </c>
      <c r="AH53" s="564"/>
      <c r="AI53" s="565"/>
      <c r="AJ53" s="398">
        <f t="shared" si="3"/>
        <v>0.875</v>
      </c>
      <c r="AK53" s="398" t="str">
        <f t="shared" si="4"/>
        <v>Efectivo</v>
      </c>
      <c r="AL53" s="398">
        <v>0</v>
      </c>
      <c r="AM53" s="398" t="str">
        <f t="shared" si="5"/>
        <v xml:space="preserve">0% </v>
      </c>
      <c r="AN53" s="398">
        <v>0.88</v>
      </c>
      <c r="AO53" s="398" t="str">
        <f t="shared" si="6"/>
        <v>60%</v>
      </c>
      <c r="AQ53" s="589"/>
      <c r="AR53" s="589"/>
      <c r="AS53" s="589"/>
      <c r="AT53" s="577"/>
      <c r="AU53" s="577"/>
      <c r="AV53" s="577"/>
      <c r="AW53" s="577"/>
      <c r="AX53" s="580"/>
      <c r="AZ53" s="583"/>
      <c r="BA53" s="586"/>
      <c r="BB53" s="604"/>
    </row>
    <row r="54" spans="2:54" ht="33.75" customHeight="1">
      <c r="B54" s="567"/>
      <c r="C54" s="612"/>
      <c r="D54" s="598"/>
      <c r="E54" s="598"/>
      <c r="F54" s="598"/>
      <c r="G54" s="598"/>
      <c r="H54" s="598"/>
      <c r="I54" s="598"/>
      <c r="J54" s="570"/>
      <c r="K54" s="212" t="s">
        <v>776</v>
      </c>
      <c r="M54" s="595"/>
      <c r="N54" s="609"/>
      <c r="O54" s="609"/>
      <c r="P54" s="609"/>
      <c r="Q54" s="609"/>
      <c r="R54" s="595"/>
      <c r="S54" s="577"/>
      <c r="U54" s="211" t="str">
        <f t="shared" si="0"/>
        <v>Seguimiento y revisión al cumplimiento del documento Objetivos, metas y programas ambientales</v>
      </c>
      <c r="V54" s="397" t="s">
        <v>120</v>
      </c>
      <c r="W54" s="397" t="s">
        <v>121</v>
      </c>
      <c r="X54" s="563">
        <v>2</v>
      </c>
      <c r="Y54" s="564"/>
      <c r="Z54" s="565"/>
      <c r="AA54" s="563">
        <v>1</v>
      </c>
      <c r="AB54" s="564"/>
      <c r="AC54" s="565"/>
      <c r="AD54" s="563">
        <v>2</v>
      </c>
      <c r="AE54" s="564"/>
      <c r="AF54" s="565"/>
      <c r="AG54" s="563">
        <v>2</v>
      </c>
      <c r="AH54" s="564"/>
      <c r="AI54" s="565"/>
      <c r="AJ54" s="398">
        <f t="shared" si="3"/>
        <v>0.875</v>
      </c>
      <c r="AK54" s="398" t="str">
        <f t="shared" si="4"/>
        <v>Efectivo</v>
      </c>
      <c r="AL54" s="398">
        <v>0</v>
      </c>
      <c r="AM54" s="398" t="str">
        <f t="shared" si="5"/>
        <v xml:space="preserve">0% </v>
      </c>
      <c r="AN54" s="398">
        <v>0.88</v>
      </c>
      <c r="AO54" s="398" t="str">
        <f t="shared" si="6"/>
        <v>60%</v>
      </c>
      <c r="AQ54" s="589"/>
      <c r="AR54" s="589"/>
      <c r="AS54" s="589"/>
      <c r="AT54" s="577"/>
      <c r="AU54" s="577"/>
      <c r="AV54" s="577"/>
      <c r="AW54" s="577"/>
      <c r="AX54" s="580"/>
      <c r="AZ54" s="583"/>
      <c r="BA54" s="586"/>
      <c r="BB54" s="604"/>
    </row>
    <row r="55" spans="2:54" ht="28.5" customHeight="1">
      <c r="B55" s="567"/>
      <c r="C55" s="612"/>
      <c r="D55" s="598"/>
      <c r="E55" s="598"/>
      <c r="F55" s="598"/>
      <c r="G55" s="598"/>
      <c r="H55" s="598"/>
      <c r="I55" s="598"/>
      <c r="J55" s="570"/>
      <c r="K55" s="212" t="s">
        <v>769</v>
      </c>
      <c r="M55" s="595"/>
      <c r="N55" s="609"/>
      <c r="O55" s="609"/>
      <c r="P55" s="609"/>
      <c r="Q55" s="609"/>
      <c r="R55" s="595"/>
      <c r="S55" s="577"/>
      <c r="U55" s="211" t="str">
        <f t="shared" si="0"/>
        <v>Implementación del Plan de manejo ambiental</v>
      </c>
      <c r="V55" s="397" t="s">
        <v>120</v>
      </c>
      <c r="W55" s="397" t="s">
        <v>107</v>
      </c>
      <c r="X55" s="563">
        <v>2</v>
      </c>
      <c r="Y55" s="564"/>
      <c r="Z55" s="565"/>
      <c r="AA55" s="563">
        <v>1</v>
      </c>
      <c r="AB55" s="564"/>
      <c r="AC55" s="565"/>
      <c r="AD55" s="563">
        <v>2</v>
      </c>
      <c r="AE55" s="564"/>
      <c r="AF55" s="565"/>
      <c r="AG55" s="563">
        <v>2</v>
      </c>
      <c r="AH55" s="564"/>
      <c r="AI55" s="565"/>
      <c r="AJ55" s="398">
        <f t="shared" si="3"/>
        <v>0.875</v>
      </c>
      <c r="AK55" s="398" t="str">
        <f t="shared" si="4"/>
        <v>Efectivo</v>
      </c>
      <c r="AL55" s="398">
        <v>0</v>
      </c>
      <c r="AM55" s="398" t="str">
        <f t="shared" si="5"/>
        <v xml:space="preserve">0% </v>
      </c>
      <c r="AN55" s="398">
        <v>0.88</v>
      </c>
      <c r="AO55" s="398" t="str">
        <f t="shared" si="6"/>
        <v>60%</v>
      </c>
      <c r="AQ55" s="589"/>
      <c r="AR55" s="589"/>
      <c r="AS55" s="589"/>
      <c r="AT55" s="577"/>
      <c r="AU55" s="577"/>
      <c r="AV55" s="577"/>
      <c r="AW55" s="577"/>
      <c r="AX55" s="580"/>
      <c r="AZ55" s="583"/>
      <c r="BA55" s="586"/>
      <c r="BB55" s="604"/>
    </row>
    <row r="56" spans="2:54" ht="29.25" customHeight="1">
      <c r="B56" s="567"/>
      <c r="C56" s="612"/>
      <c r="D56" s="592"/>
      <c r="E56" s="592"/>
      <c r="F56" s="592"/>
      <c r="G56" s="592"/>
      <c r="H56" s="592"/>
      <c r="I56" s="592"/>
      <c r="J56" s="570"/>
      <c r="K56" s="212" t="s">
        <v>770</v>
      </c>
      <c r="M56" s="595"/>
      <c r="N56" s="609"/>
      <c r="O56" s="609"/>
      <c r="P56" s="609"/>
      <c r="Q56" s="609"/>
      <c r="R56" s="595"/>
      <c r="S56" s="577"/>
      <c r="U56" s="211" t="str">
        <f t="shared" si="0"/>
        <v>Seguimiento y revisión a la Matriz de Identificación de aspectos e impactos ambientales</v>
      </c>
      <c r="V56" s="397" t="s">
        <v>120</v>
      </c>
      <c r="W56" s="397" t="s">
        <v>121</v>
      </c>
      <c r="X56" s="563">
        <v>2</v>
      </c>
      <c r="Y56" s="564"/>
      <c r="Z56" s="565"/>
      <c r="AA56" s="563">
        <v>1</v>
      </c>
      <c r="AB56" s="564"/>
      <c r="AC56" s="565"/>
      <c r="AD56" s="563">
        <v>2</v>
      </c>
      <c r="AE56" s="564"/>
      <c r="AF56" s="565"/>
      <c r="AG56" s="563">
        <v>2</v>
      </c>
      <c r="AH56" s="564"/>
      <c r="AI56" s="565"/>
      <c r="AJ56" s="398">
        <f t="shared" si="3"/>
        <v>0.875</v>
      </c>
      <c r="AK56" s="398" t="str">
        <f t="shared" si="4"/>
        <v>Efectivo</v>
      </c>
      <c r="AL56" s="398">
        <v>0</v>
      </c>
      <c r="AM56" s="398" t="str">
        <f t="shared" si="5"/>
        <v xml:space="preserve">0% </v>
      </c>
      <c r="AN56" s="398">
        <v>0.88</v>
      </c>
      <c r="AO56" s="398" t="str">
        <f t="shared" si="6"/>
        <v>60%</v>
      </c>
      <c r="AQ56" s="589"/>
      <c r="AR56" s="589"/>
      <c r="AS56" s="589"/>
      <c r="AT56" s="577"/>
      <c r="AU56" s="577"/>
      <c r="AV56" s="577"/>
      <c r="AW56" s="577"/>
      <c r="AX56" s="580"/>
      <c r="AZ56" s="583"/>
      <c r="BA56" s="586"/>
      <c r="BB56" s="604"/>
    </row>
    <row r="57" spans="2:54" ht="36.75" customHeight="1">
      <c r="B57" s="567"/>
      <c r="C57" s="612"/>
      <c r="D57" s="591"/>
      <c r="E57" s="591"/>
      <c r="F57" s="591"/>
      <c r="G57" s="591"/>
      <c r="H57" s="591" t="s">
        <v>119</v>
      </c>
      <c r="I57" s="591" t="s">
        <v>119</v>
      </c>
      <c r="J57" s="593" t="s">
        <v>750</v>
      </c>
      <c r="K57" s="212" t="s">
        <v>788</v>
      </c>
      <c r="M57" s="595"/>
      <c r="N57" s="609"/>
      <c r="O57" s="609"/>
      <c r="P57" s="609"/>
      <c r="Q57" s="609"/>
      <c r="R57" s="595"/>
      <c r="S57" s="577"/>
      <c r="U57" s="211" t="str">
        <f t="shared" si="0"/>
        <v>Seguimiento y revisión a la Matriz de identificación de aspectos e impactos ambientales</v>
      </c>
      <c r="V57" s="397" t="s">
        <v>120</v>
      </c>
      <c r="W57" s="397" t="s">
        <v>121</v>
      </c>
      <c r="X57" s="563">
        <v>2</v>
      </c>
      <c r="Y57" s="564"/>
      <c r="Z57" s="565"/>
      <c r="AA57" s="563">
        <v>1</v>
      </c>
      <c r="AB57" s="564"/>
      <c r="AC57" s="565"/>
      <c r="AD57" s="563">
        <v>2</v>
      </c>
      <c r="AE57" s="564"/>
      <c r="AF57" s="565"/>
      <c r="AG57" s="563">
        <v>2</v>
      </c>
      <c r="AH57" s="564"/>
      <c r="AI57" s="565"/>
      <c r="AJ57" s="398">
        <f t="shared" si="3"/>
        <v>0.875</v>
      </c>
      <c r="AK57" s="398" t="str">
        <f t="shared" si="4"/>
        <v>Efectivo</v>
      </c>
      <c r="AL57" s="398">
        <v>0</v>
      </c>
      <c r="AM57" s="398" t="str">
        <f t="shared" si="5"/>
        <v xml:space="preserve">0% </v>
      </c>
      <c r="AN57" s="398">
        <v>0.88</v>
      </c>
      <c r="AO57" s="398" t="str">
        <f t="shared" si="6"/>
        <v>60%</v>
      </c>
      <c r="AQ57" s="589"/>
      <c r="AR57" s="589"/>
      <c r="AS57" s="589"/>
      <c r="AT57" s="577"/>
      <c r="AU57" s="577"/>
      <c r="AV57" s="577"/>
      <c r="AW57" s="577"/>
      <c r="AX57" s="580"/>
      <c r="AZ57" s="583"/>
      <c r="BA57" s="586"/>
      <c r="BB57" s="604"/>
    </row>
    <row r="58" spans="2:54" ht="22.5" customHeight="1">
      <c r="B58" s="567"/>
      <c r="C58" s="612"/>
      <c r="D58" s="598"/>
      <c r="E58" s="598"/>
      <c r="F58" s="598"/>
      <c r="G58" s="598"/>
      <c r="H58" s="598"/>
      <c r="I58" s="598"/>
      <c r="J58" s="570"/>
      <c r="K58" s="212" t="s">
        <v>791</v>
      </c>
      <c r="M58" s="595"/>
      <c r="N58" s="609"/>
      <c r="O58" s="609"/>
      <c r="P58" s="609"/>
      <c r="Q58" s="609"/>
      <c r="R58" s="595"/>
      <c r="S58" s="577"/>
      <c r="U58" s="211" t="str">
        <f t="shared" si="0"/>
        <v>Implementación del plan de manejo ambiental</v>
      </c>
      <c r="V58" s="397" t="s">
        <v>120</v>
      </c>
      <c r="W58" s="397" t="s">
        <v>121</v>
      </c>
      <c r="X58" s="563">
        <v>2</v>
      </c>
      <c r="Y58" s="564"/>
      <c r="Z58" s="565"/>
      <c r="AA58" s="563">
        <v>1</v>
      </c>
      <c r="AB58" s="564"/>
      <c r="AC58" s="565"/>
      <c r="AD58" s="563">
        <v>2</v>
      </c>
      <c r="AE58" s="564"/>
      <c r="AF58" s="565"/>
      <c r="AG58" s="563">
        <v>2</v>
      </c>
      <c r="AH58" s="564"/>
      <c r="AI58" s="565"/>
      <c r="AJ58" s="398">
        <f t="shared" si="3"/>
        <v>0.875</v>
      </c>
      <c r="AK58" s="398" t="str">
        <f t="shared" si="4"/>
        <v>Efectivo</v>
      </c>
      <c r="AL58" s="398">
        <v>0</v>
      </c>
      <c r="AM58" s="398" t="str">
        <f t="shared" si="5"/>
        <v xml:space="preserve">0% </v>
      </c>
      <c r="AN58" s="398">
        <v>0.88</v>
      </c>
      <c r="AO58" s="398" t="str">
        <f t="shared" si="6"/>
        <v>60%</v>
      </c>
      <c r="AQ58" s="589"/>
      <c r="AR58" s="589"/>
      <c r="AS58" s="589"/>
      <c r="AT58" s="577"/>
      <c r="AU58" s="577"/>
      <c r="AV58" s="577"/>
      <c r="AW58" s="577"/>
      <c r="AX58" s="580"/>
      <c r="AZ58" s="583"/>
      <c r="BA58" s="586"/>
      <c r="BB58" s="604"/>
    </row>
    <row r="59" spans="2:54" ht="22.5" customHeight="1">
      <c r="B59" s="567"/>
      <c r="C59" s="612"/>
      <c r="D59" s="598"/>
      <c r="E59" s="598"/>
      <c r="F59" s="598"/>
      <c r="G59" s="598"/>
      <c r="H59" s="598"/>
      <c r="I59" s="598"/>
      <c r="J59" s="570"/>
      <c r="K59" s="211" t="s">
        <v>787</v>
      </c>
      <c r="M59" s="595"/>
      <c r="N59" s="609"/>
      <c r="O59" s="609"/>
      <c r="P59" s="609"/>
      <c r="Q59" s="609"/>
      <c r="R59" s="595"/>
      <c r="S59" s="577"/>
      <c r="U59" s="211" t="str">
        <f t="shared" si="0"/>
        <v>Implementación del plan de manejo integral de residuos</v>
      </c>
      <c r="V59" s="397" t="s">
        <v>120</v>
      </c>
      <c r="W59" s="397" t="s">
        <v>121</v>
      </c>
      <c r="X59" s="563">
        <v>2</v>
      </c>
      <c r="Y59" s="564"/>
      <c r="Z59" s="565"/>
      <c r="AA59" s="563">
        <v>1</v>
      </c>
      <c r="AB59" s="564"/>
      <c r="AC59" s="565"/>
      <c r="AD59" s="563">
        <v>2</v>
      </c>
      <c r="AE59" s="564"/>
      <c r="AF59" s="565"/>
      <c r="AG59" s="563">
        <v>2</v>
      </c>
      <c r="AH59" s="564"/>
      <c r="AI59" s="565"/>
      <c r="AJ59" s="398">
        <f t="shared" si="3"/>
        <v>0.875</v>
      </c>
      <c r="AK59" s="398" t="str">
        <f t="shared" si="4"/>
        <v>Efectivo</v>
      </c>
      <c r="AL59" s="398">
        <v>0</v>
      </c>
      <c r="AM59" s="398" t="str">
        <f t="shared" si="5"/>
        <v xml:space="preserve">0% </v>
      </c>
      <c r="AN59" s="398">
        <v>0.88</v>
      </c>
      <c r="AO59" s="398" t="str">
        <f t="shared" si="6"/>
        <v>60%</v>
      </c>
      <c r="AQ59" s="589"/>
      <c r="AR59" s="589"/>
      <c r="AS59" s="589"/>
      <c r="AT59" s="577"/>
      <c r="AU59" s="577"/>
      <c r="AV59" s="577"/>
      <c r="AW59" s="577"/>
      <c r="AX59" s="580"/>
      <c r="AZ59" s="583"/>
      <c r="BA59" s="586"/>
      <c r="BB59" s="604"/>
    </row>
    <row r="60" spans="2:54" ht="22.5" customHeight="1">
      <c r="B60" s="567"/>
      <c r="C60" s="612"/>
      <c r="D60" s="598"/>
      <c r="E60" s="598"/>
      <c r="F60" s="598"/>
      <c r="G60" s="598"/>
      <c r="H60" s="598"/>
      <c r="I60" s="598"/>
      <c r="J60" s="570"/>
      <c r="K60" s="207" t="s">
        <v>773</v>
      </c>
      <c r="M60" s="595"/>
      <c r="N60" s="609"/>
      <c r="O60" s="609"/>
      <c r="P60" s="609"/>
      <c r="Q60" s="609"/>
      <c r="R60" s="595"/>
      <c r="S60" s="577"/>
      <c r="U60" s="211" t="str">
        <f t="shared" si="0"/>
        <v>Indicador de aprovechamiento de residuos</v>
      </c>
      <c r="V60" s="397" t="s">
        <v>120</v>
      </c>
      <c r="W60" s="397" t="s">
        <v>121</v>
      </c>
      <c r="X60" s="563">
        <v>2</v>
      </c>
      <c r="Y60" s="564"/>
      <c r="Z60" s="565"/>
      <c r="AA60" s="563">
        <v>1</v>
      </c>
      <c r="AB60" s="564"/>
      <c r="AC60" s="565"/>
      <c r="AD60" s="563">
        <v>2</v>
      </c>
      <c r="AE60" s="564"/>
      <c r="AF60" s="565"/>
      <c r="AG60" s="563">
        <v>2</v>
      </c>
      <c r="AH60" s="564"/>
      <c r="AI60" s="565"/>
      <c r="AJ60" s="398">
        <f t="shared" si="3"/>
        <v>0.875</v>
      </c>
      <c r="AK60" s="398" t="str">
        <f t="shared" si="4"/>
        <v>Efectivo</v>
      </c>
      <c r="AL60" s="398">
        <v>0</v>
      </c>
      <c r="AM60" s="398" t="str">
        <f t="shared" si="5"/>
        <v xml:space="preserve">0% </v>
      </c>
      <c r="AN60" s="398">
        <v>0.88</v>
      </c>
      <c r="AO60" s="398" t="str">
        <f t="shared" si="6"/>
        <v>60%</v>
      </c>
      <c r="AQ60" s="589"/>
      <c r="AR60" s="589"/>
      <c r="AS60" s="589"/>
      <c r="AT60" s="577"/>
      <c r="AU60" s="577"/>
      <c r="AV60" s="577"/>
      <c r="AW60" s="577"/>
      <c r="AX60" s="580"/>
      <c r="AZ60" s="583"/>
      <c r="BA60" s="586"/>
      <c r="BB60" s="604"/>
    </row>
    <row r="61" spans="2:54" ht="22.5" customHeight="1">
      <c r="B61" s="567"/>
      <c r="C61" s="612"/>
      <c r="D61" s="598"/>
      <c r="E61" s="598"/>
      <c r="F61" s="598"/>
      <c r="G61" s="598"/>
      <c r="H61" s="598"/>
      <c r="I61" s="598"/>
      <c r="J61" s="570"/>
      <c r="K61" s="207" t="s">
        <v>793</v>
      </c>
      <c r="M61" s="595"/>
      <c r="N61" s="609"/>
      <c r="O61" s="609"/>
      <c r="P61" s="609"/>
      <c r="Q61" s="609"/>
      <c r="R61" s="595"/>
      <c r="S61" s="577"/>
      <c r="U61" s="211" t="str">
        <f t="shared" si="0"/>
        <v>Inspecciones de puntos de acopio, manejo de residuos</v>
      </c>
      <c r="V61" s="397" t="s">
        <v>120</v>
      </c>
      <c r="W61" s="397" t="s">
        <v>121</v>
      </c>
      <c r="X61" s="563">
        <v>2</v>
      </c>
      <c r="Y61" s="564"/>
      <c r="Z61" s="565"/>
      <c r="AA61" s="563">
        <v>1</v>
      </c>
      <c r="AB61" s="564"/>
      <c r="AC61" s="565"/>
      <c r="AD61" s="563">
        <v>2</v>
      </c>
      <c r="AE61" s="564"/>
      <c r="AF61" s="565"/>
      <c r="AG61" s="563">
        <v>2</v>
      </c>
      <c r="AH61" s="564"/>
      <c r="AI61" s="565"/>
      <c r="AJ61" s="398">
        <f t="shared" si="3"/>
        <v>0.875</v>
      </c>
      <c r="AK61" s="398" t="str">
        <f t="shared" si="4"/>
        <v>Efectivo</v>
      </c>
      <c r="AL61" s="398">
        <v>0</v>
      </c>
      <c r="AM61" s="398" t="str">
        <f t="shared" si="5"/>
        <v xml:space="preserve">0% </v>
      </c>
      <c r="AN61" s="398">
        <v>0.88</v>
      </c>
      <c r="AO61" s="398" t="str">
        <f t="shared" si="6"/>
        <v>60%</v>
      </c>
      <c r="AQ61" s="589"/>
      <c r="AR61" s="589"/>
      <c r="AS61" s="589"/>
      <c r="AT61" s="577"/>
      <c r="AU61" s="577"/>
      <c r="AV61" s="577"/>
      <c r="AW61" s="577"/>
      <c r="AX61" s="580"/>
      <c r="AZ61" s="583"/>
      <c r="BA61" s="586"/>
      <c r="BB61" s="604"/>
    </row>
    <row r="62" spans="2:54" ht="27" customHeight="1">
      <c r="B62" s="568"/>
      <c r="C62" s="613"/>
      <c r="D62" s="592"/>
      <c r="E62" s="592"/>
      <c r="F62" s="592"/>
      <c r="G62" s="592"/>
      <c r="H62" s="592"/>
      <c r="I62" s="592"/>
      <c r="J62" s="571"/>
      <c r="K62" s="207" t="s">
        <v>792</v>
      </c>
      <c r="M62" s="596"/>
      <c r="N62" s="610"/>
      <c r="O62" s="610"/>
      <c r="P62" s="610"/>
      <c r="Q62" s="610"/>
      <c r="R62" s="596"/>
      <c r="S62" s="578"/>
      <c r="U62" s="211" t="str">
        <f t="shared" si="0"/>
        <v xml:space="preserve">Capacitaciones y campañas de manejo y separación de residuos reciclables de residuos </v>
      </c>
      <c r="V62" s="397" t="s">
        <v>109</v>
      </c>
      <c r="W62" s="397" t="s">
        <v>121</v>
      </c>
      <c r="X62" s="563">
        <v>2</v>
      </c>
      <c r="Y62" s="564"/>
      <c r="Z62" s="565"/>
      <c r="AA62" s="563">
        <v>0</v>
      </c>
      <c r="AB62" s="564"/>
      <c r="AC62" s="565"/>
      <c r="AD62" s="563">
        <v>2</v>
      </c>
      <c r="AE62" s="564"/>
      <c r="AF62" s="565"/>
      <c r="AG62" s="563">
        <v>2</v>
      </c>
      <c r="AH62" s="564"/>
      <c r="AI62" s="565"/>
      <c r="AJ62" s="398">
        <f t="shared" si="3"/>
        <v>0.75</v>
      </c>
      <c r="AK62" s="398" t="str">
        <f t="shared" si="4"/>
        <v>Medianamente Efectivo</v>
      </c>
      <c r="AL62" s="398">
        <v>0</v>
      </c>
      <c r="AM62" s="398" t="str">
        <f t="shared" si="5"/>
        <v xml:space="preserve">0% </v>
      </c>
      <c r="AN62" s="398">
        <v>0.88</v>
      </c>
      <c r="AO62" s="398" t="str">
        <f t="shared" si="6"/>
        <v>60%</v>
      </c>
      <c r="AQ62" s="590"/>
      <c r="AR62" s="590"/>
      <c r="AS62" s="590"/>
      <c r="AT62" s="578"/>
      <c r="AU62" s="578"/>
      <c r="AV62" s="578"/>
      <c r="AW62" s="578"/>
      <c r="AX62" s="581"/>
      <c r="AZ62" s="584"/>
      <c r="BA62" s="587"/>
      <c r="BB62" s="605"/>
    </row>
    <row r="63" spans="2:54" ht="36" customHeight="1">
      <c r="B63" s="597" t="s">
        <v>677</v>
      </c>
      <c r="C63" s="593" t="s">
        <v>759</v>
      </c>
      <c r="D63" s="591"/>
      <c r="E63" s="591" t="s">
        <v>119</v>
      </c>
      <c r="F63" s="591"/>
      <c r="G63" s="591"/>
      <c r="H63" s="591"/>
      <c r="I63" s="591"/>
      <c r="J63" s="593" t="s">
        <v>1078</v>
      </c>
      <c r="K63" s="212" t="s">
        <v>795</v>
      </c>
      <c r="M63" s="594">
        <v>4</v>
      </c>
      <c r="N63" s="594" t="str">
        <f t="shared" ref="N63:N198" si="7">IF(M63=5,"Esperada",IF(M63=4,"Alta",IF(M63=3,"Media",IF(M63=2,"Baja",IF(M63=1,"Remota","0")))))</f>
        <v>Alta</v>
      </c>
      <c r="O63" s="594">
        <v>5</v>
      </c>
      <c r="P63" s="594" t="str">
        <f t="shared" ref="P63:P198" si="8">IF(O63=5,"Significativo",IF(O63=4,"Alto",IF(O63=3,"Medio",IF(O63=2,"Bajo",IF(O63=1,"No Significativo","0")))))</f>
        <v>Significativo</v>
      </c>
      <c r="Q63" s="594" t="s">
        <v>45</v>
      </c>
      <c r="R63" s="594">
        <f t="shared" ref="R63:R198" si="9">O63*M63</f>
        <v>20</v>
      </c>
      <c r="S63" s="576" t="str">
        <f t="shared" ref="S63:S198" si="10">IF(R63=1,"Bajo",IF(R63=2,"Bajo",IF(R63=3,"Bajo",IF(R63=4,"Bajo",IF(R63=5,"Medio",IF(R63=6,"Medio",IF(R63=8,"Medio",IF(R63=9,"Medio",IF(R63=10,"Medio",IF(R63=12,"Medio",IF(R63=15,"Alto",IF(R63=16,"Alto",IF(R63=20,"Alto",IF(R63=25,"Alto","0"))))))))))))))</f>
        <v>Alto</v>
      </c>
      <c r="U63" s="211" t="str">
        <f t="shared" si="0"/>
        <v>Seguimiento y revisión al documento de Objetivos, metas y programas ambientales</v>
      </c>
      <c r="V63" s="397" t="s">
        <v>120</v>
      </c>
      <c r="W63" s="397" t="s">
        <v>121</v>
      </c>
      <c r="X63" s="563">
        <v>2</v>
      </c>
      <c r="Y63" s="564"/>
      <c r="Z63" s="565"/>
      <c r="AA63" s="563">
        <v>1</v>
      </c>
      <c r="AB63" s="564"/>
      <c r="AC63" s="565"/>
      <c r="AD63" s="563">
        <v>2</v>
      </c>
      <c r="AE63" s="564"/>
      <c r="AF63" s="565"/>
      <c r="AG63" s="563">
        <v>2</v>
      </c>
      <c r="AH63" s="564"/>
      <c r="AI63" s="565"/>
      <c r="AJ63" s="398">
        <f t="shared" si="3"/>
        <v>0.875</v>
      </c>
      <c r="AK63" s="398" t="str">
        <f t="shared" si="4"/>
        <v>Efectivo</v>
      </c>
      <c r="AL63" s="398">
        <v>0</v>
      </c>
      <c r="AM63" s="398" t="str">
        <f t="shared" si="5"/>
        <v xml:space="preserve">0% </v>
      </c>
      <c r="AN63" s="398">
        <v>0.88</v>
      </c>
      <c r="AO63" s="398" t="str">
        <f t="shared" si="6"/>
        <v>60%</v>
      </c>
      <c r="AQ63" s="588">
        <f t="shared" ref="AQ63:AQ198" si="11">M63-(M63*AL63)</f>
        <v>4</v>
      </c>
      <c r="AR63" s="588" t="str">
        <f t="shared" ref="AR63:AR198" si="12">IF(AQ63=5,"Esperada",IF(AQ63=4,"Alta",IF(AQ63=3,"Media",IF(AQ63=2,"Baja",IF(AQ63=1,"Remota","Remota")))))</f>
        <v>Alta</v>
      </c>
      <c r="AS63" s="588">
        <f t="shared" ref="AS63:AS198" si="13">O63-(O63*AO63)</f>
        <v>2</v>
      </c>
      <c r="AT63" s="576" t="str">
        <f t="shared" ref="AT63:AT198" si="14">IF(AS63=5,"Significativo",IF(AS63=4,"Alto",IF(AS63=3,"Medio",IF(AS63=2,"Bajo",IF(AS63=1,"No Significativo","No Significativo")))))</f>
        <v>Bajo</v>
      </c>
      <c r="AU63" s="576" t="str">
        <f t="shared" ref="AU63:AU198" si="15">Q63</f>
        <v>Legal y Regulatoria</v>
      </c>
      <c r="AV63" s="576">
        <f t="shared" ref="AV63:AV198" si="16">AQ63*AS63</f>
        <v>8</v>
      </c>
      <c r="AW63" s="576" t="str">
        <f t="shared" ref="AW63:AW198" si="17">IF(AV63=1,"Bajo",IF(AV63=2,"Bajo",IF(AV63=3,"Bajo",IF(AV63=4,"Bajo",IF(AV63=5,"Medio",IF(AV63=6,"Medio",IF(AV63=8,"Medio",IF(AV63=9,"Medio",IF(AV63=10,"Medio",IF(AV63=12,"Medio",IF(AV63=15,"Alto",IF(AV63=16,"Alto",IF(AV63=20,"Alto",IF(AV63=25,"Alto","Bajo"))))))))))))))</f>
        <v>Medio</v>
      </c>
      <c r="AX63" s="579" t="str">
        <f t="shared" ref="AX63" si="18">IF(AV63=1," Aceptar el riesgo. No determinar acciones.",IF(AV63=2," Aceptar el riesgo. No determinar acciones.",IF(AV63=3," Aceptar el riesgo. No determinar acciones.",IF(AV63=4," Aceptar el riesgo. No determinar acciones.",IF(AV63=5," Evaluar a juicio de experto la nececidad de deterrminar acciones para prevenir su ocurrencia",IF(AV63=6," Evaluar a juicio de experto la nececidad de deterrminar acciones para prevenir su ocurrencia",IF(AV63=8," Evaluar a juicio de experto la nececidad de deterrminar acciones para prevenir su ocurrencia",IF(AV63=9," Evaluar a juicio de experto la nececidad de deterrminar acciones para prevenir su ocurrencia",IF(AV63=10," Evaluar a juicio de experto la nececidad de deterrminar acciones para prevenir su ocurrencia",IF(AV63=12," Evaluar a juicio de experto la nececidad de deterrminar acciones para prevenir su ocurrencia",IF(AV63=15," Deterrminar acciones para prevenir su ocurrencia, compartirla o eliminarla.",IF(AV63=16," Deterrminar acciones para prevenir su ocurrencia, compartirla o eliminarla.",IF(AV63=20," Deterrminar acciones para prevenir su ocurrencia, compartirla o eliminarla.",IF(AV63=25," Deterrminar acciones para prevenir su ocurrencia, compartirla o eliminarla."," Aceptar el riesgo. No determinar acciones."))))))))))))))</f>
        <v xml:space="preserve"> Evaluar a juicio de experto la nececidad de deterrminar acciones para prevenir su ocurrencia</v>
      </c>
      <c r="AZ63" s="582" t="s">
        <v>890</v>
      </c>
      <c r="BA63" s="585" t="s">
        <v>892</v>
      </c>
      <c r="BB63" s="603" t="s">
        <v>1130</v>
      </c>
    </row>
    <row r="64" spans="2:54" ht="30" customHeight="1">
      <c r="B64" s="567"/>
      <c r="C64" s="570"/>
      <c r="D64" s="598"/>
      <c r="E64" s="598"/>
      <c r="F64" s="598"/>
      <c r="G64" s="598"/>
      <c r="H64" s="598"/>
      <c r="I64" s="598"/>
      <c r="J64" s="570"/>
      <c r="K64" s="212" t="s">
        <v>770</v>
      </c>
      <c r="M64" s="595"/>
      <c r="N64" s="595"/>
      <c r="O64" s="595"/>
      <c r="P64" s="595"/>
      <c r="Q64" s="595"/>
      <c r="R64" s="595"/>
      <c r="S64" s="577"/>
      <c r="U64" s="211" t="str">
        <f t="shared" si="0"/>
        <v>Seguimiento y revisión a la Matriz de Identificación de aspectos e impactos ambientales</v>
      </c>
      <c r="V64" s="397" t="s">
        <v>120</v>
      </c>
      <c r="W64" s="397" t="s">
        <v>121</v>
      </c>
      <c r="X64" s="563">
        <v>2</v>
      </c>
      <c r="Y64" s="564"/>
      <c r="Z64" s="565"/>
      <c r="AA64" s="563">
        <v>1</v>
      </c>
      <c r="AB64" s="564"/>
      <c r="AC64" s="565"/>
      <c r="AD64" s="563">
        <v>2</v>
      </c>
      <c r="AE64" s="564"/>
      <c r="AF64" s="565"/>
      <c r="AG64" s="563">
        <v>2</v>
      </c>
      <c r="AH64" s="564"/>
      <c r="AI64" s="565"/>
      <c r="AJ64" s="398">
        <f t="shared" si="3"/>
        <v>0.875</v>
      </c>
      <c r="AK64" s="398" t="str">
        <f t="shared" si="4"/>
        <v>Efectivo</v>
      </c>
      <c r="AL64" s="398">
        <v>0</v>
      </c>
      <c r="AM64" s="398" t="str">
        <f t="shared" si="5"/>
        <v xml:space="preserve">0% </v>
      </c>
      <c r="AN64" s="398">
        <v>0.88</v>
      </c>
      <c r="AO64" s="398" t="str">
        <f t="shared" si="6"/>
        <v>60%</v>
      </c>
      <c r="AQ64" s="589"/>
      <c r="AR64" s="589"/>
      <c r="AS64" s="589"/>
      <c r="AT64" s="577"/>
      <c r="AU64" s="577"/>
      <c r="AV64" s="577"/>
      <c r="AW64" s="577"/>
      <c r="AX64" s="580"/>
      <c r="AZ64" s="583"/>
      <c r="BA64" s="606"/>
      <c r="BB64" s="604"/>
    </row>
    <row r="65" spans="2:54" ht="30" customHeight="1">
      <c r="B65" s="567"/>
      <c r="C65" s="570"/>
      <c r="D65" s="598"/>
      <c r="E65" s="598"/>
      <c r="F65" s="598"/>
      <c r="G65" s="598"/>
      <c r="H65" s="598"/>
      <c r="I65" s="598"/>
      <c r="J65" s="570"/>
      <c r="K65" s="212" t="s">
        <v>1083</v>
      </c>
      <c r="M65" s="595"/>
      <c r="N65" s="595"/>
      <c r="O65" s="595"/>
      <c r="P65" s="595"/>
      <c r="Q65" s="595"/>
      <c r="R65" s="595"/>
      <c r="S65" s="577"/>
      <c r="U65" s="211" t="str">
        <f t="shared" si="0"/>
        <v>Seguimiento y revisión a las actualizaciones de la política ambiental de DISPAC.</v>
      </c>
      <c r="V65" s="397" t="s">
        <v>120</v>
      </c>
      <c r="W65" s="397" t="s">
        <v>107</v>
      </c>
      <c r="X65" s="563">
        <v>2</v>
      </c>
      <c r="Y65" s="564"/>
      <c r="Z65" s="565"/>
      <c r="AA65" s="563">
        <v>0</v>
      </c>
      <c r="AB65" s="564"/>
      <c r="AC65" s="565"/>
      <c r="AD65" s="563">
        <v>2</v>
      </c>
      <c r="AE65" s="564"/>
      <c r="AF65" s="565"/>
      <c r="AG65" s="563">
        <v>2</v>
      </c>
      <c r="AH65" s="564"/>
      <c r="AI65" s="565"/>
      <c r="AJ65" s="398">
        <f t="shared" si="3"/>
        <v>0.75</v>
      </c>
      <c r="AK65" s="398" t="str">
        <f t="shared" si="4"/>
        <v>Medianamente Efectivo</v>
      </c>
      <c r="AL65" s="398">
        <v>0</v>
      </c>
      <c r="AM65" s="398" t="str">
        <f t="shared" si="5"/>
        <v xml:space="preserve">0% </v>
      </c>
      <c r="AN65" s="398">
        <v>0.88</v>
      </c>
      <c r="AO65" s="398" t="str">
        <f t="shared" si="6"/>
        <v>60%</v>
      </c>
      <c r="AQ65" s="589"/>
      <c r="AR65" s="589"/>
      <c r="AS65" s="589"/>
      <c r="AT65" s="577"/>
      <c r="AU65" s="577"/>
      <c r="AV65" s="577"/>
      <c r="AW65" s="577"/>
      <c r="AX65" s="580"/>
      <c r="AZ65" s="583"/>
      <c r="BA65" s="606"/>
      <c r="BB65" s="604"/>
    </row>
    <row r="66" spans="2:54" ht="18.75" customHeight="1">
      <c r="B66" s="567"/>
      <c r="C66" s="570"/>
      <c r="D66" s="598"/>
      <c r="E66" s="598"/>
      <c r="F66" s="598"/>
      <c r="G66" s="598"/>
      <c r="H66" s="598"/>
      <c r="I66" s="598"/>
      <c r="J66" s="570"/>
      <c r="K66" s="212" t="s">
        <v>768</v>
      </c>
      <c r="M66" s="595"/>
      <c r="N66" s="595"/>
      <c r="O66" s="595"/>
      <c r="P66" s="595"/>
      <c r="Q66" s="595"/>
      <c r="R66" s="595"/>
      <c r="S66" s="577"/>
      <c r="U66" s="211" t="str">
        <f t="shared" si="0"/>
        <v>Auditorias al sistema de gestión ambiental</v>
      </c>
      <c r="V66" s="397" t="s">
        <v>120</v>
      </c>
      <c r="W66" s="397" t="s">
        <v>121</v>
      </c>
      <c r="X66" s="563">
        <v>2</v>
      </c>
      <c r="Y66" s="564"/>
      <c r="Z66" s="565"/>
      <c r="AA66" s="563">
        <v>1</v>
      </c>
      <c r="AB66" s="564"/>
      <c r="AC66" s="565"/>
      <c r="AD66" s="563">
        <v>2</v>
      </c>
      <c r="AE66" s="564"/>
      <c r="AF66" s="565"/>
      <c r="AG66" s="563">
        <v>2</v>
      </c>
      <c r="AH66" s="564"/>
      <c r="AI66" s="565"/>
      <c r="AJ66" s="398">
        <f t="shared" si="3"/>
        <v>0.875</v>
      </c>
      <c r="AK66" s="398" t="str">
        <f t="shared" si="4"/>
        <v>Efectivo</v>
      </c>
      <c r="AL66" s="398">
        <v>0</v>
      </c>
      <c r="AM66" s="398" t="str">
        <f t="shared" si="5"/>
        <v xml:space="preserve">0% </v>
      </c>
      <c r="AN66" s="398">
        <v>0.88</v>
      </c>
      <c r="AO66" s="398" t="str">
        <f t="shared" si="6"/>
        <v>60%</v>
      </c>
      <c r="AQ66" s="589"/>
      <c r="AR66" s="589"/>
      <c r="AS66" s="589"/>
      <c r="AT66" s="577"/>
      <c r="AU66" s="577"/>
      <c r="AV66" s="577"/>
      <c r="AW66" s="577"/>
      <c r="AX66" s="580"/>
      <c r="AZ66" s="583"/>
      <c r="BA66" s="606"/>
      <c r="BB66" s="604"/>
    </row>
    <row r="67" spans="2:54" ht="18.75" customHeight="1">
      <c r="B67" s="567"/>
      <c r="C67" s="570"/>
      <c r="D67" s="592"/>
      <c r="E67" s="592"/>
      <c r="F67" s="592"/>
      <c r="G67" s="592"/>
      <c r="H67" s="592"/>
      <c r="I67" s="592"/>
      <c r="J67" s="571"/>
      <c r="K67" s="212" t="s">
        <v>794</v>
      </c>
      <c r="M67" s="595"/>
      <c r="N67" s="595"/>
      <c r="O67" s="595"/>
      <c r="P67" s="595"/>
      <c r="Q67" s="595"/>
      <c r="R67" s="595"/>
      <c r="S67" s="577"/>
      <c r="U67" s="211" t="str">
        <f t="shared" si="0"/>
        <v>Seguimiento y revisión a la Matriz de requisitos legales ambientales</v>
      </c>
      <c r="V67" s="397" t="s">
        <v>120</v>
      </c>
      <c r="W67" s="397" t="s">
        <v>121</v>
      </c>
      <c r="X67" s="563">
        <v>2</v>
      </c>
      <c r="Y67" s="564"/>
      <c r="Z67" s="565"/>
      <c r="AA67" s="563">
        <v>1</v>
      </c>
      <c r="AB67" s="564"/>
      <c r="AC67" s="565"/>
      <c r="AD67" s="563">
        <v>2</v>
      </c>
      <c r="AE67" s="564"/>
      <c r="AF67" s="565"/>
      <c r="AG67" s="563">
        <v>2</v>
      </c>
      <c r="AH67" s="564"/>
      <c r="AI67" s="565"/>
      <c r="AJ67" s="398">
        <f t="shared" si="3"/>
        <v>0.875</v>
      </c>
      <c r="AK67" s="398" t="str">
        <f t="shared" si="4"/>
        <v>Efectivo</v>
      </c>
      <c r="AL67" s="398">
        <v>0</v>
      </c>
      <c r="AM67" s="398" t="str">
        <f t="shared" si="5"/>
        <v xml:space="preserve">0% </v>
      </c>
      <c r="AN67" s="398">
        <v>0.88</v>
      </c>
      <c r="AO67" s="398" t="str">
        <f t="shared" si="6"/>
        <v>60%</v>
      </c>
      <c r="AQ67" s="589"/>
      <c r="AR67" s="589"/>
      <c r="AS67" s="589"/>
      <c r="AT67" s="577"/>
      <c r="AU67" s="577"/>
      <c r="AV67" s="577"/>
      <c r="AW67" s="577"/>
      <c r="AX67" s="580"/>
      <c r="AZ67" s="583"/>
      <c r="BA67" s="606"/>
      <c r="BB67" s="604"/>
    </row>
    <row r="68" spans="2:54" ht="28.5" customHeight="1">
      <c r="B68" s="567"/>
      <c r="C68" s="570"/>
      <c r="D68" s="591"/>
      <c r="E68" s="572" t="s">
        <v>119</v>
      </c>
      <c r="F68" s="591"/>
      <c r="G68" s="591"/>
      <c r="H68" s="591"/>
      <c r="I68" s="591"/>
      <c r="J68" s="593" t="s">
        <v>758</v>
      </c>
      <c r="K68" s="212" t="s">
        <v>771</v>
      </c>
      <c r="M68" s="595"/>
      <c r="N68" s="595"/>
      <c r="O68" s="595"/>
      <c r="P68" s="595"/>
      <c r="Q68" s="595"/>
      <c r="R68" s="595"/>
      <c r="S68" s="577"/>
      <c r="U68" s="211" t="str">
        <f t="shared" si="0"/>
        <v>Certificados de revisión técnico mecánica, de conformidad con lo establecido en la normativa</v>
      </c>
      <c r="V68" s="397" t="s">
        <v>109</v>
      </c>
      <c r="W68" s="397" t="s">
        <v>1079</v>
      </c>
      <c r="X68" s="563">
        <v>2</v>
      </c>
      <c r="Y68" s="564"/>
      <c r="Z68" s="565"/>
      <c r="AA68" s="563">
        <v>1</v>
      </c>
      <c r="AB68" s="564"/>
      <c r="AC68" s="565"/>
      <c r="AD68" s="563">
        <v>2</v>
      </c>
      <c r="AE68" s="564"/>
      <c r="AF68" s="565"/>
      <c r="AG68" s="563">
        <v>2</v>
      </c>
      <c r="AH68" s="564"/>
      <c r="AI68" s="565"/>
      <c r="AJ68" s="398">
        <f t="shared" si="3"/>
        <v>0.875</v>
      </c>
      <c r="AK68" s="398" t="str">
        <f t="shared" si="4"/>
        <v>Efectivo</v>
      </c>
      <c r="AL68" s="398">
        <v>0</v>
      </c>
      <c r="AM68" s="398" t="str">
        <f t="shared" si="5"/>
        <v xml:space="preserve">0% </v>
      </c>
      <c r="AN68" s="398">
        <v>0.88</v>
      </c>
      <c r="AO68" s="398" t="str">
        <f t="shared" si="6"/>
        <v>60%</v>
      </c>
      <c r="AQ68" s="589"/>
      <c r="AR68" s="589"/>
      <c r="AS68" s="589"/>
      <c r="AT68" s="577"/>
      <c r="AU68" s="577"/>
      <c r="AV68" s="577"/>
      <c r="AW68" s="577"/>
      <c r="AX68" s="580"/>
      <c r="AZ68" s="583"/>
      <c r="BA68" s="606"/>
      <c r="BB68" s="604"/>
    </row>
    <row r="69" spans="2:54" ht="18.75" customHeight="1">
      <c r="B69" s="567"/>
      <c r="C69" s="570"/>
      <c r="D69" s="598"/>
      <c r="E69" s="572"/>
      <c r="F69" s="598"/>
      <c r="G69" s="598"/>
      <c r="H69" s="598"/>
      <c r="I69" s="598"/>
      <c r="J69" s="570"/>
      <c r="K69" s="212" t="s">
        <v>797</v>
      </c>
      <c r="M69" s="595"/>
      <c r="N69" s="595"/>
      <c r="O69" s="595"/>
      <c r="P69" s="595"/>
      <c r="Q69" s="595"/>
      <c r="R69" s="595"/>
      <c r="S69" s="577"/>
      <c r="U69" s="211" t="str">
        <f t="shared" si="0"/>
        <v>Informe general sobre el control de emisiones atmosféricas</v>
      </c>
      <c r="V69" s="397" t="s">
        <v>109</v>
      </c>
      <c r="W69" s="397" t="s">
        <v>121</v>
      </c>
      <c r="X69" s="563">
        <v>2</v>
      </c>
      <c r="Y69" s="564"/>
      <c r="Z69" s="565"/>
      <c r="AA69" s="563">
        <v>0</v>
      </c>
      <c r="AB69" s="564"/>
      <c r="AC69" s="565"/>
      <c r="AD69" s="563">
        <v>2</v>
      </c>
      <c r="AE69" s="564"/>
      <c r="AF69" s="565"/>
      <c r="AG69" s="563">
        <v>2</v>
      </c>
      <c r="AH69" s="564"/>
      <c r="AI69" s="565"/>
      <c r="AJ69" s="398">
        <f t="shared" si="3"/>
        <v>0.75</v>
      </c>
      <c r="AK69" s="398" t="str">
        <f t="shared" si="4"/>
        <v>Medianamente Efectivo</v>
      </c>
      <c r="AL69" s="398">
        <v>0</v>
      </c>
      <c r="AM69" s="398" t="str">
        <f t="shared" si="5"/>
        <v xml:space="preserve">0% </v>
      </c>
      <c r="AN69" s="398">
        <v>0.88</v>
      </c>
      <c r="AO69" s="398" t="str">
        <f t="shared" si="6"/>
        <v>60%</v>
      </c>
      <c r="AQ69" s="589"/>
      <c r="AR69" s="589"/>
      <c r="AS69" s="589"/>
      <c r="AT69" s="577"/>
      <c r="AU69" s="577"/>
      <c r="AV69" s="577"/>
      <c r="AW69" s="577"/>
      <c r="AX69" s="580"/>
      <c r="AZ69" s="583"/>
      <c r="BA69" s="606"/>
      <c r="BB69" s="604"/>
    </row>
    <row r="70" spans="2:54" ht="18.75" customHeight="1">
      <c r="B70" s="567"/>
      <c r="C70" s="570"/>
      <c r="D70" s="592"/>
      <c r="E70" s="572"/>
      <c r="F70" s="592"/>
      <c r="G70" s="592"/>
      <c r="H70" s="592"/>
      <c r="I70" s="592"/>
      <c r="J70" s="571"/>
      <c r="K70" s="212" t="s">
        <v>796</v>
      </c>
      <c r="M70" s="595"/>
      <c r="N70" s="595"/>
      <c r="O70" s="595"/>
      <c r="P70" s="595"/>
      <c r="Q70" s="595"/>
      <c r="R70" s="595"/>
      <c r="S70" s="577"/>
      <c r="U70" s="211" t="str">
        <f t="shared" si="0"/>
        <v>Capacitaciones y boletines ambientales</v>
      </c>
      <c r="V70" s="397" t="s">
        <v>109</v>
      </c>
      <c r="W70" s="397" t="s">
        <v>121</v>
      </c>
      <c r="X70" s="563">
        <v>2</v>
      </c>
      <c r="Y70" s="564"/>
      <c r="Z70" s="565"/>
      <c r="AA70" s="563">
        <v>0</v>
      </c>
      <c r="AB70" s="564"/>
      <c r="AC70" s="565"/>
      <c r="AD70" s="563">
        <v>2</v>
      </c>
      <c r="AE70" s="564"/>
      <c r="AF70" s="565"/>
      <c r="AG70" s="563">
        <v>2</v>
      </c>
      <c r="AH70" s="564"/>
      <c r="AI70" s="565"/>
      <c r="AJ70" s="398">
        <f t="shared" si="3"/>
        <v>0.75</v>
      </c>
      <c r="AK70" s="398" t="str">
        <f t="shared" si="4"/>
        <v>Medianamente Efectivo</v>
      </c>
      <c r="AL70" s="398">
        <v>0</v>
      </c>
      <c r="AM70" s="398" t="str">
        <f t="shared" si="5"/>
        <v xml:space="preserve">0% </v>
      </c>
      <c r="AN70" s="398">
        <v>0.88</v>
      </c>
      <c r="AO70" s="398" t="str">
        <f t="shared" si="6"/>
        <v>60%</v>
      </c>
      <c r="AQ70" s="589"/>
      <c r="AR70" s="589"/>
      <c r="AS70" s="589"/>
      <c r="AT70" s="577"/>
      <c r="AU70" s="577"/>
      <c r="AV70" s="577"/>
      <c r="AW70" s="577"/>
      <c r="AX70" s="580"/>
      <c r="AZ70" s="583"/>
      <c r="BA70" s="606"/>
      <c r="BB70" s="604"/>
    </row>
    <row r="71" spans="2:54" ht="30.75" customHeight="1">
      <c r="B71" s="567"/>
      <c r="C71" s="570"/>
      <c r="D71" s="591"/>
      <c r="E71" s="572" t="s">
        <v>119</v>
      </c>
      <c r="F71" s="591"/>
      <c r="G71" s="591"/>
      <c r="H71" s="591"/>
      <c r="I71" s="591"/>
      <c r="J71" s="569" t="s">
        <v>760</v>
      </c>
      <c r="K71" s="207" t="s">
        <v>775</v>
      </c>
      <c r="M71" s="595"/>
      <c r="N71" s="595"/>
      <c r="O71" s="595"/>
      <c r="P71" s="595"/>
      <c r="Q71" s="595"/>
      <c r="R71" s="595"/>
      <c r="S71" s="577"/>
      <c r="U71" s="211" t="str">
        <f t="shared" si="0"/>
        <v>Seguimiento a la implementación del Plan de manejo integral de residuos</v>
      </c>
      <c r="V71" s="397" t="s">
        <v>120</v>
      </c>
      <c r="W71" s="397" t="s">
        <v>121</v>
      </c>
      <c r="X71" s="563">
        <v>2</v>
      </c>
      <c r="Y71" s="564"/>
      <c r="Z71" s="565"/>
      <c r="AA71" s="563">
        <v>1</v>
      </c>
      <c r="AB71" s="564"/>
      <c r="AC71" s="565"/>
      <c r="AD71" s="563">
        <v>2</v>
      </c>
      <c r="AE71" s="564"/>
      <c r="AF71" s="565"/>
      <c r="AG71" s="563">
        <v>2</v>
      </c>
      <c r="AH71" s="564"/>
      <c r="AI71" s="565"/>
      <c r="AJ71" s="398">
        <f t="shared" si="3"/>
        <v>0.875</v>
      </c>
      <c r="AK71" s="398" t="str">
        <f t="shared" si="4"/>
        <v>Efectivo</v>
      </c>
      <c r="AL71" s="398">
        <v>0</v>
      </c>
      <c r="AM71" s="398" t="str">
        <f t="shared" si="5"/>
        <v xml:space="preserve">0% </v>
      </c>
      <c r="AN71" s="398">
        <v>0.88</v>
      </c>
      <c r="AO71" s="398" t="str">
        <f t="shared" si="6"/>
        <v>60%</v>
      </c>
      <c r="AQ71" s="589"/>
      <c r="AR71" s="589"/>
      <c r="AS71" s="589"/>
      <c r="AT71" s="577"/>
      <c r="AU71" s="577"/>
      <c r="AV71" s="577"/>
      <c r="AW71" s="577"/>
      <c r="AX71" s="580"/>
      <c r="AZ71" s="583"/>
      <c r="BA71" s="606"/>
      <c r="BB71" s="604"/>
    </row>
    <row r="72" spans="2:54" ht="16.5" customHeight="1">
      <c r="B72" s="567"/>
      <c r="C72" s="570"/>
      <c r="D72" s="598"/>
      <c r="E72" s="572"/>
      <c r="F72" s="598"/>
      <c r="G72" s="598"/>
      <c r="H72" s="598"/>
      <c r="I72" s="598"/>
      <c r="J72" s="569"/>
      <c r="K72" s="207" t="s">
        <v>773</v>
      </c>
      <c r="M72" s="595"/>
      <c r="N72" s="595"/>
      <c r="O72" s="595"/>
      <c r="P72" s="595"/>
      <c r="Q72" s="595"/>
      <c r="R72" s="595"/>
      <c r="S72" s="577"/>
      <c r="U72" s="211" t="str">
        <f t="shared" si="0"/>
        <v>Indicador de aprovechamiento de residuos</v>
      </c>
      <c r="V72" s="397" t="s">
        <v>109</v>
      </c>
      <c r="W72" s="397" t="s">
        <v>121</v>
      </c>
      <c r="X72" s="563">
        <v>2</v>
      </c>
      <c r="Y72" s="564"/>
      <c r="Z72" s="565"/>
      <c r="AA72" s="563">
        <v>1</v>
      </c>
      <c r="AB72" s="564"/>
      <c r="AC72" s="565"/>
      <c r="AD72" s="563">
        <v>2</v>
      </c>
      <c r="AE72" s="564"/>
      <c r="AF72" s="565"/>
      <c r="AG72" s="563">
        <v>2</v>
      </c>
      <c r="AH72" s="564"/>
      <c r="AI72" s="565"/>
      <c r="AJ72" s="398">
        <f t="shared" si="3"/>
        <v>0.875</v>
      </c>
      <c r="AK72" s="398" t="str">
        <f t="shared" si="4"/>
        <v>Efectivo</v>
      </c>
      <c r="AL72" s="398">
        <v>0</v>
      </c>
      <c r="AM72" s="398" t="str">
        <f t="shared" si="5"/>
        <v xml:space="preserve">0% </v>
      </c>
      <c r="AN72" s="398">
        <v>0.88</v>
      </c>
      <c r="AO72" s="398" t="str">
        <f t="shared" si="6"/>
        <v>60%</v>
      </c>
      <c r="AQ72" s="589"/>
      <c r="AR72" s="589"/>
      <c r="AS72" s="589"/>
      <c r="AT72" s="577"/>
      <c r="AU72" s="577"/>
      <c r="AV72" s="577"/>
      <c r="AW72" s="577"/>
      <c r="AX72" s="580"/>
      <c r="AZ72" s="583"/>
      <c r="BA72" s="606"/>
      <c r="BB72" s="604"/>
    </row>
    <row r="73" spans="2:54" ht="16.5" customHeight="1">
      <c r="B73" s="567"/>
      <c r="C73" s="570"/>
      <c r="D73" s="598"/>
      <c r="E73" s="572"/>
      <c r="F73" s="598"/>
      <c r="G73" s="598"/>
      <c r="H73" s="598"/>
      <c r="I73" s="598"/>
      <c r="J73" s="569"/>
      <c r="K73" s="207" t="s">
        <v>798</v>
      </c>
      <c r="M73" s="595"/>
      <c r="N73" s="595"/>
      <c r="O73" s="595"/>
      <c r="P73" s="595"/>
      <c r="Q73" s="595"/>
      <c r="R73" s="595"/>
      <c r="S73" s="577"/>
      <c r="U73" s="211" t="str">
        <f t="shared" si="0"/>
        <v>Inspecciones de puntos de acopio, manejo de residuos.</v>
      </c>
      <c r="V73" s="397" t="s">
        <v>109</v>
      </c>
      <c r="W73" s="397" t="s">
        <v>121</v>
      </c>
      <c r="X73" s="563">
        <v>2</v>
      </c>
      <c r="Y73" s="564"/>
      <c r="Z73" s="565"/>
      <c r="AA73" s="563">
        <v>1</v>
      </c>
      <c r="AB73" s="564"/>
      <c r="AC73" s="565"/>
      <c r="AD73" s="563">
        <v>2</v>
      </c>
      <c r="AE73" s="564"/>
      <c r="AF73" s="565"/>
      <c r="AG73" s="563">
        <v>2</v>
      </c>
      <c r="AH73" s="564"/>
      <c r="AI73" s="565"/>
      <c r="AJ73" s="398">
        <f t="shared" si="3"/>
        <v>0.875</v>
      </c>
      <c r="AK73" s="398" t="str">
        <f t="shared" si="4"/>
        <v>Efectivo</v>
      </c>
      <c r="AL73" s="398">
        <v>0</v>
      </c>
      <c r="AM73" s="398" t="str">
        <f t="shared" si="5"/>
        <v xml:space="preserve">0% </v>
      </c>
      <c r="AN73" s="398">
        <v>0.88</v>
      </c>
      <c r="AO73" s="398" t="str">
        <f t="shared" si="6"/>
        <v>60%</v>
      </c>
      <c r="AQ73" s="589"/>
      <c r="AR73" s="589"/>
      <c r="AS73" s="589"/>
      <c r="AT73" s="577"/>
      <c r="AU73" s="577"/>
      <c r="AV73" s="577"/>
      <c r="AW73" s="577"/>
      <c r="AX73" s="580"/>
      <c r="AZ73" s="583"/>
      <c r="BA73" s="606"/>
      <c r="BB73" s="604"/>
    </row>
    <row r="74" spans="2:54" ht="16.5" customHeight="1">
      <c r="B74" s="567"/>
      <c r="C74" s="570"/>
      <c r="D74" s="598"/>
      <c r="E74" s="572"/>
      <c r="F74" s="598"/>
      <c r="G74" s="598"/>
      <c r="H74" s="598"/>
      <c r="I74" s="598"/>
      <c r="J74" s="569"/>
      <c r="K74" s="207" t="s">
        <v>774</v>
      </c>
      <c r="M74" s="595"/>
      <c r="N74" s="595"/>
      <c r="O74" s="595"/>
      <c r="P74" s="595"/>
      <c r="Q74" s="595"/>
      <c r="R74" s="595"/>
      <c r="S74" s="577"/>
      <c r="U74" s="211" t="str">
        <f t="shared" ref="U74:U149" si="19">+K74</f>
        <v>Capacitaciones y campañas de manejo y separación de residuos</v>
      </c>
      <c r="V74" s="397" t="s">
        <v>109</v>
      </c>
      <c r="W74" s="397" t="s">
        <v>121</v>
      </c>
      <c r="X74" s="563">
        <v>2</v>
      </c>
      <c r="Y74" s="564"/>
      <c r="Z74" s="565"/>
      <c r="AA74" s="563">
        <v>0</v>
      </c>
      <c r="AB74" s="564"/>
      <c r="AC74" s="565"/>
      <c r="AD74" s="563">
        <v>2</v>
      </c>
      <c r="AE74" s="564"/>
      <c r="AF74" s="565"/>
      <c r="AG74" s="563">
        <v>2</v>
      </c>
      <c r="AH74" s="564"/>
      <c r="AI74" s="565"/>
      <c r="AJ74" s="398">
        <f t="shared" si="3"/>
        <v>0.75</v>
      </c>
      <c r="AK74" s="398" t="str">
        <f t="shared" si="4"/>
        <v>Medianamente Efectivo</v>
      </c>
      <c r="AL74" s="398">
        <v>0</v>
      </c>
      <c r="AM74" s="398" t="str">
        <f t="shared" si="5"/>
        <v xml:space="preserve">0% </v>
      </c>
      <c r="AN74" s="398">
        <v>0.88</v>
      </c>
      <c r="AO74" s="398" t="str">
        <f t="shared" si="6"/>
        <v>60%</v>
      </c>
      <c r="AQ74" s="589"/>
      <c r="AR74" s="589"/>
      <c r="AS74" s="589"/>
      <c r="AT74" s="577"/>
      <c r="AU74" s="577"/>
      <c r="AV74" s="577"/>
      <c r="AW74" s="577"/>
      <c r="AX74" s="580"/>
      <c r="AZ74" s="583"/>
      <c r="BA74" s="606"/>
      <c r="BB74" s="604"/>
    </row>
    <row r="75" spans="2:54" ht="30" customHeight="1">
      <c r="B75" s="567"/>
      <c r="C75" s="570"/>
      <c r="D75" s="591"/>
      <c r="E75" s="591" t="s">
        <v>119</v>
      </c>
      <c r="F75" s="591"/>
      <c r="G75" s="591"/>
      <c r="H75" s="591"/>
      <c r="I75" s="591"/>
      <c r="J75" s="593" t="s">
        <v>757</v>
      </c>
      <c r="K75" s="212" t="s">
        <v>1080</v>
      </c>
      <c r="M75" s="595"/>
      <c r="N75" s="595"/>
      <c r="O75" s="595"/>
      <c r="P75" s="595"/>
      <c r="Q75" s="595"/>
      <c r="R75" s="595"/>
      <c r="S75" s="577"/>
      <c r="U75" s="211" t="str">
        <f t="shared" si="19"/>
        <v>Cumplimiento de los objetivos y políticas ambientales de la organización</v>
      </c>
      <c r="V75" s="397" t="s">
        <v>120</v>
      </c>
      <c r="W75" s="397" t="s">
        <v>107</v>
      </c>
      <c r="X75" s="563">
        <v>2</v>
      </c>
      <c r="Y75" s="564"/>
      <c r="Z75" s="565"/>
      <c r="AA75" s="563">
        <v>1</v>
      </c>
      <c r="AB75" s="564"/>
      <c r="AC75" s="565"/>
      <c r="AD75" s="563">
        <v>2</v>
      </c>
      <c r="AE75" s="564"/>
      <c r="AF75" s="565"/>
      <c r="AG75" s="563">
        <v>2</v>
      </c>
      <c r="AH75" s="564"/>
      <c r="AI75" s="565"/>
      <c r="AJ75" s="398">
        <f t="shared" ref="AJ75:AJ138" si="20">((X75/2)+(AA75/2)+(AD75/2)+(AG75/2))/4</f>
        <v>0.875</v>
      </c>
      <c r="AK75" s="398" t="str">
        <f t="shared" ref="AK75:AK138" si="21">IF(AND(AJ75&gt;=0%,AJ75&lt;40%),"No Efectivo",IF(AND(AJ75&gt;=41%,AJ75&lt;60%),"Poco Efectivo",IF(AND(AJ75&gt;=61%,AJ75&lt;80%),"Medianamente Efectivo",IF(AND(AJ75&gt;=81%,AJ75&lt;90%),"Efectivo", IF(AND(AJ75&gt;=91%,AJ75&lt;=100%),"Altamente Efectivo")))))</f>
        <v>Efectivo</v>
      </c>
      <c r="AL75" s="398">
        <v>0</v>
      </c>
      <c r="AM75" s="398" t="str">
        <f t="shared" ref="AM75:AM138" si="22">IF(AND(AL75&gt;=0%,AL75&lt;40%),"0% ",IF(AND(AL75&gt;=41%,AL75&lt;60%),"20%",IF(AND(AL75&gt;=61%,AL75&lt;80%),"40%",IF(AND(AL75&gt;=81%,AL75&lt;90%),"60%", IF(AND(AL75&gt;=91%,AL75&lt;=100%),"80","0%")))))</f>
        <v xml:space="preserve">0% </v>
      </c>
      <c r="AN75" s="398">
        <v>0.88</v>
      </c>
      <c r="AO75" s="398" t="str">
        <f t="shared" ref="AO75:AO138" si="23">IF(AND(AN75&gt;=0%,AN75&lt;40%),"0% ",IF(AND(AN75&gt;=41%,AN75&lt;60%),"20%",IF(AND(AN75&gt;=61%,AN75&lt;80%),"40%",IF(AND(AN75&gt;=81%,AN75&lt;90%),"60%", IF(AND(AN75&gt;=91%,AN75&lt;=100%),"80","0%")))))</f>
        <v>60%</v>
      </c>
      <c r="AQ75" s="589"/>
      <c r="AR75" s="589"/>
      <c r="AS75" s="589"/>
      <c r="AT75" s="577"/>
      <c r="AU75" s="577"/>
      <c r="AV75" s="577"/>
      <c r="AW75" s="577"/>
      <c r="AX75" s="580"/>
      <c r="AZ75" s="583"/>
      <c r="BA75" s="606"/>
      <c r="BB75" s="604"/>
    </row>
    <row r="76" spans="2:54" ht="30" customHeight="1">
      <c r="B76" s="567"/>
      <c r="C76" s="570"/>
      <c r="D76" s="598"/>
      <c r="E76" s="598"/>
      <c r="F76" s="598"/>
      <c r="G76" s="598"/>
      <c r="H76" s="598"/>
      <c r="I76" s="598"/>
      <c r="J76" s="570"/>
      <c r="K76" s="212" t="s">
        <v>776</v>
      </c>
      <c r="M76" s="595"/>
      <c r="N76" s="595"/>
      <c r="O76" s="595"/>
      <c r="P76" s="595"/>
      <c r="Q76" s="595"/>
      <c r="R76" s="595"/>
      <c r="S76" s="577"/>
      <c r="U76" s="211" t="str">
        <f t="shared" si="19"/>
        <v>Seguimiento y revisión al cumplimiento del documento Objetivos, metas y programas ambientales</v>
      </c>
      <c r="V76" s="397" t="s">
        <v>120</v>
      </c>
      <c r="W76" s="397" t="s">
        <v>121</v>
      </c>
      <c r="X76" s="563">
        <v>2</v>
      </c>
      <c r="Y76" s="564"/>
      <c r="Z76" s="565"/>
      <c r="AA76" s="563">
        <v>1</v>
      </c>
      <c r="AB76" s="564"/>
      <c r="AC76" s="565"/>
      <c r="AD76" s="563">
        <v>2</v>
      </c>
      <c r="AE76" s="564"/>
      <c r="AF76" s="565"/>
      <c r="AG76" s="563">
        <v>2</v>
      </c>
      <c r="AH76" s="564"/>
      <c r="AI76" s="565"/>
      <c r="AJ76" s="398">
        <f t="shared" si="20"/>
        <v>0.875</v>
      </c>
      <c r="AK76" s="398" t="str">
        <f t="shared" si="21"/>
        <v>Efectivo</v>
      </c>
      <c r="AL76" s="398">
        <v>0</v>
      </c>
      <c r="AM76" s="398" t="str">
        <f t="shared" si="22"/>
        <v xml:space="preserve">0% </v>
      </c>
      <c r="AN76" s="398">
        <v>0.88</v>
      </c>
      <c r="AO76" s="398" t="str">
        <f t="shared" si="23"/>
        <v>60%</v>
      </c>
      <c r="AQ76" s="589"/>
      <c r="AR76" s="589"/>
      <c r="AS76" s="589"/>
      <c r="AT76" s="577"/>
      <c r="AU76" s="577"/>
      <c r="AV76" s="577"/>
      <c r="AW76" s="577"/>
      <c r="AX76" s="580"/>
      <c r="AZ76" s="583"/>
      <c r="BA76" s="606"/>
      <c r="BB76" s="604"/>
    </row>
    <row r="77" spans="2:54" ht="18" customHeight="1">
      <c r="B77" s="567"/>
      <c r="C77" s="570"/>
      <c r="D77" s="598"/>
      <c r="E77" s="598"/>
      <c r="F77" s="598"/>
      <c r="G77" s="598"/>
      <c r="H77" s="598"/>
      <c r="I77" s="598"/>
      <c r="J77" s="570"/>
      <c r="K77" s="212" t="s">
        <v>766</v>
      </c>
      <c r="M77" s="595"/>
      <c r="N77" s="595"/>
      <c r="O77" s="595"/>
      <c r="P77" s="595"/>
      <c r="Q77" s="595"/>
      <c r="R77" s="595"/>
      <c r="S77" s="577"/>
      <c r="U77" s="211" t="str">
        <f t="shared" si="19"/>
        <v>Seguimiento al cumplimiento de los indicadores ambientales</v>
      </c>
      <c r="V77" s="397" t="s">
        <v>120</v>
      </c>
      <c r="W77" s="397" t="s">
        <v>121</v>
      </c>
      <c r="X77" s="563">
        <v>2</v>
      </c>
      <c r="Y77" s="564"/>
      <c r="Z77" s="565"/>
      <c r="AA77" s="563">
        <v>1</v>
      </c>
      <c r="AB77" s="564"/>
      <c r="AC77" s="565"/>
      <c r="AD77" s="563">
        <v>2</v>
      </c>
      <c r="AE77" s="564"/>
      <c r="AF77" s="565"/>
      <c r="AG77" s="563">
        <v>2</v>
      </c>
      <c r="AH77" s="564"/>
      <c r="AI77" s="565"/>
      <c r="AJ77" s="398">
        <f t="shared" si="20"/>
        <v>0.875</v>
      </c>
      <c r="AK77" s="398" t="str">
        <f t="shared" si="21"/>
        <v>Efectivo</v>
      </c>
      <c r="AL77" s="398">
        <v>0</v>
      </c>
      <c r="AM77" s="398" t="str">
        <f t="shared" si="22"/>
        <v xml:space="preserve">0% </v>
      </c>
      <c r="AN77" s="398">
        <v>0.88</v>
      </c>
      <c r="AO77" s="398" t="str">
        <f t="shared" si="23"/>
        <v>60%</v>
      </c>
      <c r="AQ77" s="589"/>
      <c r="AR77" s="589"/>
      <c r="AS77" s="589"/>
      <c r="AT77" s="577"/>
      <c r="AU77" s="577"/>
      <c r="AV77" s="577"/>
      <c r="AW77" s="577"/>
      <c r="AX77" s="580"/>
      <c r="AZ77" s="583"/>
      <c r="BA77" s="606"/>
      <c r="BB77" s="604"/>
    </row>
    <row r="78" spans="2:54" ht="30" customHeight="1">
      <c r="B78" s="567"/>
      <c r="C78" s="570"/>
      <c r="D78" s="598"/>
      <c r="E78" s="598"/>
      <c r="F78" s="598"/>
      <c r="G78" s="598"/>
      <c r="H78" s="598"/>
      <c r="I78" s="598"/>
      <c r="J78" s="570"/>
      <c r="K78" s="212" t="s">
        <v>777</v>
      </c>
      <c r="M78" s="595"/>
      <c r="N78" s="595"/>
      <c r="O78" s="595"/>
      <c r="P78" s="595"/>
      <c r="Q78" s="595"/>
      <c r="R78" s="595"/>
      <c r="S78" s="577"/>
      <c r="U78" s="211" t="str">
        <f t="shared" si="19"/>
        <v>Seguimiento y revisión al cumplimiento de la Matriz de requisitos legales ambientales</v>
      </c>
      <c r="V78" s="397" t="s">
        <v>120</v>
      </c>
      <c r="W78" s="397" t="s">
        <v>121</v>
      </c>
      <c r="X78" s="563">
        <v>2</v>
      </c>
      <c r="Y78" s="564"/>
      <c r="Z78" s="565"/>
      <c r="AA78" s="563">
        <v>1</v>
      </c>
      <c r="AB78" s="564"/>
      <c r="AC78" s="565"/>
      <c r="AD78" s="563">
        <v>2</v>
      </c>
      <c r="AE78" s="564"/>
      <c r="AF78" s="565"/>
      <c r="AG78" s="563">
        <v>2</v>
      </c>
      <c r="AH78" s="564"/>
      <c r="AI78" s="565"/>
      <c r="AJ78" s="398">
        <f t="shared" si="20"/>
        <v>0.875</v>
      </c>
      <c r="AK78" s="398" t="str">
        <f t="shared" si="21"/>
        <v>Efectivo</v>
      </c>
      <c r="AL78" s="398">
        <v>0</v>
      </c>
      <c r="AM78" s="398" t="str">
        <f t="shared" si="22"/>
        <v xml:space="preserve">0% </v>
      </c>
      <c r="AN78" s="398">
        <v>0.88</v>
      </c>
      <c r="AO78" s="398" t="str">
        <f t="shared" si="23"/>
        <v>60%</v>
      </c>
      <c r="AQ78" s="589"/>
      <c r="AR78" s="589"/>
      <c r="AS78" s="589"/>
      <c r="AT78" s="577"/>
      <c r="AU78" s="577"/>
      <c r="AV78" s="577"/>
      <c r="AW78" s="577"/>
      <c r="AX78" s="580"/>
      <c r="AZ78" s="583"/>
      <c r="BA78" s="606"/>
      <c r="BB78" s="604"/>
    </row>
    <row r="79" spans="2:54" ht="18" customHeight="1">
      <c r="B79" s="567"/>
      <c r="C79" s="570"/>
      <c r="D79" s="592"/>
      <c r="E79" s="592"/>
      <c r="F79" s="592"/>
      <c r="G79" s="592"/>
      <c r="H79" s="592"/>
      <c r="I79" s="592"/>
      <c r="J79" s="571"/>
      <c r="K79" s="212" t="s">
        <v>768</v>
      </c>
      <c r="M79" s="595"/>
      <c r="N79" s="595"/>
      <c r="O79" s="595"/>
      <c r="P79" s="595"/>
      <c r="Q79" s="595"/>
      <c r="R79" s="595"/>
      <c r="S79" s="577"/>
      <c r="U79" s="211" t="str">
        <f t="shared" si="19"/>
        <v>Auditorias al sistema de gestión ambiental</v>
      </c>
      <c r="V79" s="397" t="s">
        <v>120</v>
      </c>
      <c r="W79" s="397" t="s">
        <v>121</v>
      </c>
      <c r="X79" s="563">
        <v>2</v>
      </c>
      <c r="Y79" s="564"/>
      <c r="Z79" s="565"/>
      <c r="AA79" s="563">
        <v>1</v>
      </c>
      <c r="AB79" s="564"/>
      <c r="AC79" s="565"/>
      <c r="AD79" s="563">
        <v>2</v>
      </c>
      <c r="AE79" s="564"/>
      <c r="AF79" s="565"/>
      <c r="AG79" s="563">
        <v>2</v>
      </c>
      <c r="AH79" s="564"/>
      <c r="AI79" s="565"/>
      <c r="AJ79" s="398">
        <f t="shared" si="20"/>
        <v>0.875</v>
      </c>
      <c r="AK79" s="398" t="str">
        <f t="shared" si="21"/>
        <v>Efectivo</v>
      </c>
      <c r="AL79" s="398">
        <v>0</v>
      </c>
      <c r="AM79" s="398" t="str">
        <f t="shared" si="22"/>
        <v xml:space="preserve">0% </v>
      </c>
      <c r="AN79" s="398">
        <v>0.88</v>
      </c>
      <c r="AO79" s="398" t="str">
        <f t="shared" si="23"/>
        <v>60%</v>
      </c>
      <c r="AQ79" s="589"/>
      <c r="AR79" s="589"/>
      <c r="AS79" s="589"/>
      <c r="AT79" s="577"/>
      <c r="AU79" s="577"/>
      <c r="AV79" s="577"/>
      <c r="AW79" s="577"/>
      <c r="AX79" s="580"/>
      <c r="AZ79" s="583"/>
      <c r="BA79" s="606"/>
      <c r="BB79" s="604"/>
    </row>
    <row r="80" spans="2:54" ht="19.5" customHeight="1">
      <c r="B80" s="567"/>
      <c r="C80" s="570"/>
      <c r="D80" s="591"/>
      <c r="E80" s="591"/>
      <c r="F80" s="591" t="s">
        <v>119</v>
      </c>
      <c r="G80" s="591"/>
      <c r="H80" s="591"/>
      <c r="I80" s="591"/>
      <c r="J80" s="593" t="s">
        <v>722</v>
      </c>
      <c r="K80" s="212" t="s">
        <v>779</v>
      </c>
      <c r="M80" s="595"/>
      <c r="N80" s="595"/>
      <c r="O80" s="595"/>
      <c r="P80" s="595"/>
      <c r="Q80" s="595"/>
      <c r="R80" s="595"/>
      <c r="S80" s="577"/>
      <c r="U80" s="211" t="str">
        <f t="shared" si="19"/>
        <v>Inspecciones locativas sobre condiciones ambientales</v>
      </c>
      <c r="V80" s="397" t="s">
        <v>109</v>
      </c>
      <c r="W80" s="397" t="s">
        <v>121</v>
      </c>
      <c r="X80" s="563">
        <v>2</v>
      </c>
      <c r="Y80" s="564"/>
      <c r="Z80" s="565"/>
      <c r="AA80" s="563">
        <v>0</v>
      </c>
      <c r="AB80" s="564"/>
      <c r="AC80" s="565"/>
      <c r="AD80" s="563">
        <v>2</v>
      </c>
      <c r="AE80" s="564"/>
      <c r="AF80" s="565"/>
      <c r="AG80" s="563">
        <v>2</v>
      </c>
      <c r="AH80" s="564"/>
      <c r="AI80" s="565"/>
      <c r="AJ80" s="398">
        <f t="shared" si="20"/>
        <v>0.75</v>
      </c>
      <c r="AK80" s="398" t="str">
        <f t="shared" si="21"/>
        <v>Medianamente Efectivo</v>
      </c>
      <c r="AL80" s="398">
        <v>0</v>
      </c>
      <c r="AM80" s="398" t="str">
        <f t="shared" si="22"/>
        <v xml:space="preserve">0% </v>
      </c>
      <c r="AN80" s="398">
        <v>0.88</v>
      </c>
      <c r="AO80" s="398" t="str">
        <f t="shared" si="23"/>
        <v>60%</v>
      </c>
      <c r="AQ80" s="589"/>
      <c r="AR80" s="589"/>
      <c r="AS80" s="589"/>
      <c r="AT80" s="577"/>
      <c r="AU80" s="577"/>
      <c r="AV80" s="577"/>
      <c r="AW80" s="577"/>
      <c r="AX80" s="580"/>
      <c r="AZ80" s="583"/>
      <c r="BA80" s="606"/>
      <c r="BB80" s="604"/>
    </row>
    <row r="81" spans="2:54" ht="19.5" customHeight="1">
      <c r="B81" s="567"/>
      <c r="C81" s="570"/>
      <c r="D81" s="592"/>
      <c r="E81" s="592"/>
      <c r="F81" s="592"/>
      <c r="G81" s="592"/>
      <c r="H81" s="592"/>
      <c r="I81" s="592"/>
      <c r="J81" s="571"/>
      <c r="K81" s="212" t="s">
        <v>778</v>
      </c>
      <c r="M81" s="595"/>
      <c r="N81" s="595"/>
      <c r="O81" s="595"/>
      <c r="P81" s="595"/>
      <c r="Q81" s="595"/>
      <c r="R81" s="595"/>
      <c r="S81" s="577"/>
      <c r="U81" s="211" t="str">
        <f t="shared" si="19"/>
        <v>Informes generales de inspecciones</v>
      </c>
      <c r="V81" s="397" t="s">
        <v>109</v>
      </c>
      <c r="W81" s="397" t="s">
        <v>121</v>
      </c>
      <c r="X81" s="563">
        <v>2</v>
      </c>
      <c r="Y81" s="564"/>
      <c r="Z81" s="565"/>
      <c r="AA81" s="563">
        <v>0</v>
      </c>
      <c r="AB81" s="564"/>
      <c r="AC81" s="565"/>
      <c r="AD81" s="563">
        <v>2</v>
      </c>
      <c r="AE81" s="564"/>
      <c r="AF81" s="565"/>
      <c r="AG81" s="563">
        <v>2</v>
      </c>
      <c r="AH81" s="564"/>
      <c r="AI81" s="565"/>
      <c r="AJ81" s="398">
        <f t="shared" si="20"/>
        <v>0.75</v>
      </c>
      <c r="AK81" s="398" t="str">
        <f t="shared" si="21"/>
        <v>Medianamente Efectivo</v>
      </c>
      <c r="AL81" s="398">
        <v>0</v>
      </c>
      <c r="AM81" s="398" t="str">
        <f t="shared" si="22"/>
        <v xml:space="preserve">0% </v>
      </c>
      <c r="AN81" s="398">
        <v>0.88</v>
      </c>
      <c r="AO81" s="398" t="str">
        <f t="shared" si="23"/>
        <v>60%</v>
      </c>
      <c r="AQ81" s="589"/>
      <c r="AR81" s="589"/>
      <c r="AS81" s="589"/>
      <c r="AT81" s="577"/>
      <c r="AU81" s="577"/>
      <c r="AV81" s="577"/>
      <c r="AW81" s="577"/>
      <c r="AX81" s="580"/>
      <c r="AZ81" s="583"/>
      <c r="BA81" s="606"/>
      <c r="BB81" s="604"/>
    </row>
    <row r="82" spans="2:54" ht="28.5" customHeight="1">
      <c r="B82" s="567"/>
      <c r="C82" s="570"/>
      <c r="D82" s="591"/>
      <c r="E82" s="591"/>
      <c r="F82" s="591" t="s">
        <v>119</v>
      </c>
      <c r="G82" s="591"/>
      <c r="H82" s="591"/>
      <c r="I82" s="591"/>
      <c r="J82" s="593" t="s">
        <v>756</v>
      </c>
      <c r="K82" s="212" t="s">
        <v>776</v>
      </c>
      <c r="M82" s="595"/>
      <c r="N82" s="595"/>
      <c r="O82" s="595"/>
      <c r="P82" s="595"/>
      <c r="Q82" s="595"/>
      <c r="R82" s="595"/>
      <c r="S82" s="577"/>
      <c r="U82" s="211" t="str">
        <f t="shared" si="19"/>
        <v>Seguimiento y revisión al cumplimiento del documento Objetivos, metas y programas ambientales</v>
      </c>
      <c r="V82" s="397" t="s">
        <v>120</v>
      </c>
      <c r="W82" s="397" t="s">
        <v>121</v>
      </c>
      <c r="X82" s="563">
        <v>2</v>
      </c>
      <c r="Y82" s="564"/>
      <c r="Z82" s="565"/>
      <c r="AA82" s="563">
        <v>1</v>
      </c>
      <c r="AB82" s="564"/>
      <c r="AC82" s="565"/>
      <c r="AD82" s="563">
        <v>2</v>
      </c>
      <c r="AE82" s="564"/>
      <c r="AF82" s="565"/>
      <c r="AG82" s="563">
        <v>2</v>
      </c>
      <c r="AH82" s="564"/>
      <c r="AI82" s="565"/>
      <c r="AJ82" s="398">
        <f t="shared" si="20"/>
        <v>0.875</v>
      </c>
      <c r="AK82" s="398" t="str">
        <f t="shared" si="21"/>
        <v>Efectivo</v>
      </c>
      <c r="AL82" s="398">
        <v>0</v>
      </c>
      <c r="AM82" s="398" t="str">
        <f t="shared" si="22"/>
        <v xml:space="preserve">0% </v>
      </c>
      <c r="AN82" s="398">
        <v>0.88</v>
      </c>
      <c r="AO82" s="398" t="str">
        <f t="shared" si="23"/>
        <v>60%</v>
      </c>
      <c r="AQ82" s="589"/>
      <c r="AR82" s="589"/>
      <c r="AS82" s="589"/>
      <c r="AT82" s="577"/>
      <c r="AU82" s="577"/>
      <c r="AV82" s="577"/>
      <c r="AW82" s="577"/>
      <c r="AX82" s="580"/>
      <c r="AZ82" s="583"/>
      <c r="BA82" s="606"/>
      <c r="BB82" s="604"/>
    </row>
    <row r="83" spans="2:54" ht="28.5" customHeight="1">
      <c r="B83" s="567"/>
      <c r="C83" s="570"/>
      <c r="D83" s="592"/>
      <c r="E83" s="592"/>
      <c r="F83" s="592"/>
      <c r="G83" s="592"/>
      <c r="H83" s="592"/>
      <c r="I83" s="592"/>
      <c r="J83" s="571"/>
      <c r="K83" s="212" t="s">
        <v>770</v>
      </c>
      <c r="M83" s="595"/>
      <c r="N83" s="595"/>
      <c r="O83" s="595"/>
      <c r="P83" s="595"/>
      <c r="Q83" s="595"/>
      <c r="R83" s="595"/>
      <c r="S83" s="577"/>
      <c r="U83" s="211" t="str">
        <f t="shared" si="19"/>
        <v>Seguimiento y revisión a la Matriz de Identificación de aspectos e impactos ambientales</v>
      </c>
      <c r="V83" s="397" t="s">
        <v>120</v>
      </c>
      <c r="W83" s="397" t="s">
        <v>121</v>
      </c>
      <c r="X83" s="563">
        <v>2</v>
      </c>
      <c r="Y83" s="564"/>
      <c r="Z83" s="565"/>
      <c r="AA83" s="563">
        <v>1</v>
      </c>
      <c r="AB83" s="564"/>
      <c r="AC83" s="565"/>
      <c r="AD83" s="563">
        <v>2</v>
      </c>
      <c r="AE83" s="564"/>
      <c r="AF83" s="565"/>
      <c r="AG83" s="563">
        <v>2</v>
      </c>
      <c r="AH83" s="564"/>
      <c r="AI83" s="565"/>
      <c r="AJ83" s="398">
        <f t="shared" si="20"/>
        <v>0.875</v>
      </c>
      <c r="AK83" s="398" t="str">
        <f t="shared" si="21"/>
        <v>Efectivo</v>
      </c>
      <c r="AL83" s="398">
        <v>0</v>
      </c>
      <c r="AM83" s="398" t="str">
        <f t="shared" si="22"/>
        <v xml:space="preserve">0% </v>
      </c>
      <c r="AN83" s="398">
        <v>0.88</v>
      </c>
      <c r="AO83" s="398" t="str">
        <f t="shared" si="23"/>
        <v>60%</v>
      </c>
      <c r="AQ83" s="589"/>
      <c r="AR83" s="589"/>
      <c r="AS83" s="589"/>
      <c r="AT83" s="577"/>
      <c r="AU83" s="577"/>
      <c r="AV83" s="577"/>
      <c r="AW83" s="577"/>
      <c r="AX83" s="580"/>
      <c r="AZ83" s="583"/>
      <c r="BA83" s="606"/>
      <c r="BB83" s="604"/>
    </row>
    <row r="84" spans="2:54" ht="18" customHeight="1">
      <c r="B84" s="567"/>
      <c r="C84" s="570"/>
      <c r="D84" s="591"/>
      <c r="E84" s="591"/>
      <c r="F84" s="591"/>
      <c r="G84" s="591" t="s">
        <v>119</v>
      </c>
      <c r="H84" s="591"/>
      <c r="I84" s="591"/>
      <c r="J84" s="593" t="s">
        <v>755</v>
      </c>
      <c r="K84" s="212" t="s">
        <v>781</v>
      </c>
      <c r="M84" s="595"/>
      <c r="N84" s="595"/>
      <c r="O84" s="595"/>
      <c r="P84" s="595"/>
      <c r="Q84" s="595"/>
      <c r="R84" s="595"/>
      <c r="S84" s="577"/>
      <c r="U84" s="211" t="str">
        <f t="shared" si="19"/>
        <v>Divulgación de boletines ambientales</v>
      </c>
      <c r="V84" s="397" t="s">
        <v>109</v>
      </c>
      <c r="W84" s="397" t="s">
        <v>121</v>
      </c>
      <c r="X84" s="563">
        <v>2</v>
      </c>
      <c r="Y84" s="564"/>
      <c r="Z84" s="565"/>
      <c r="AA84" s="563">
        <v>0</v>
      </c>
      <c r="AB84" s="564"/>
      <c r="AC84" s="565"/>
      <c r="AD84" s="563">
        <v>2</v>
      </c>
      <c r="AE84" s="564"/>
      <c r="AF84" s="565"/>
      <c r="AG84" s="563">
        <v>2</v>
      </c>
      <c r="AH84" s="564"/>
      <c r="AI84" s="565"/>
      <c r="AJ84" s="398">
        <f t="shared" si="20"/>
        <v>0.75</v>
      </c>
      <c r="AK84" s="398" t="str">
        <f t="shared" si="21"/>
        <v>Medianamente Efectivo</v>
      </c>
      <c r="AL84" s="398">
        <v>0</v>
      </c>
      <c r="AM84" s="398" t="str">
        <f t="shared" si="22"/>
        <v xml:space="preserve">0% </v>
      </c>
      <c r="AN84" s="398">
        <v>0.88</v>
      </c>
      <c r="AO84" s="398" t="str">
        <f t="shared" si="23"/>
        <v>60%</v>
      </c>
      <c r="AQ84" s="589"/>
      <c r="AR84" s="589"/>
      <c r="AS84" s="589"/>
      <c r="AT84" s="577"/>
      <c r="AU84" s="577"/>
      <c r="AV84" s="577"/>
      <c r="AW84" s="577"/>
      <c r="AX84" s="580"/>
      <c r="AZ84" s="583"/>
      <c r="BA84" s="606"/>
      <c r="BB84" s="604"/>
    </row>
    <row r="85" spans="2:54" ht="18" customHeight="1">
      <c r="B85" s="567"/>
      <c r="C85" s="570"/>
      <c r="D85" s="598"/>
      <c r="E85" s="598"/>
      <c r="F85" s="598"/>
      <c r="G85" s="598"/>
      <c r="H85" s="598"/>
      <c r="I85" s="598"/>
      <c r="J85" s="570"/>
      <c r="K85" s="207" t="s">
        <v>780</v>
      </c>
      <c r="M85" s="595"/>
      <c r="N85" s="595"/>
      <c r="O85" s="595"/>
      <c r="P85" s="595"/>
      <c r="Q85" s="595"/>
      <c r="R85" s="595"/>
      <c r="S85" s="577"/>
      <c r="U85" s="211" t="str">
        <f t="shared" si="19"/>
        <v>Capacitaciones y campañas ambientales</v>
      </c>
      <c r="V85" s="397" t="s">
        <v>109</v>
      </c>
      <c r="W85" s="397" t="s">
        <v>121</v>
      </c>
      <c r="X85" s="563">
        <v>2</v>
      </c>
      <c r="Y85" s="564"/>
      <c r="Z85" s="565"/>
      <c r="AA85" s="563">
        <v>0</v>
      </c>
      <c r="AB85" s="564"/>
      <c r="AC85" s="565"/>
      <c r="AD85" s="563">
        <v>2</v>
      </c>
      <c r="AE85" s="564"/>
      <c r="AF85" s="565"/>
      <c r="AG85" s="563">
        <v>2</v>
      </c>
      <c r="AH85" s="564"/>
      <c r="AI85" s="565"/>
      <c r="AJ85" s="398">
        <f t="shared" si="20"/>
        <v>0.75</v>
      </c>
      <c r="AK85" s="398" t="str">
        <f t="shared" si="21"/>
        <v>Medianamente Efectivo</v>
      </c>
      <c r="AL85" s="398">
        <v>0</v>
      </c>
      <c r="AM85" s="398" t="str">
        <f t="shared" si="22"/>
        <v xml:space="preserve">0% </v>
      </c>
      <c r="AN85" s="398">
        <v>0.88</v>
      </c>
      <c r="AO85" s="398" t="str">
        <f t="shared" si="23"/>
        <v>60%</v>
      </c>
      <c r="AQ85" s="589"/>
      <c r="AR85" s="589"/>
      <c r="AS85" s="589"/>
      <c r="AT85" s="577"/>
      <c r="AU85" s="577"/>
      <c r="AV85" s="577"/>
      <c r="AW85" s="577"/>
      <c r="AX85" s="580"/>
      <c r="AZ85" s="583"/>
      <c r="BA85" s="606"/>
      <c r="BB85" s="604"/>
    </row>
    <row r="86" spans="2:54" ht="18" customHeight="1">
      <c r="B86" s="567"/>
      <c r="C86" s="570"/>
      <c r="D86" s="592"/>
      <c r="E86" s="592"/>
      <c r="F86" s="592"/>
      <c r="G86" s="592"/>
      <c r="H86" s="592"/>
      <c r="I86" s="592"/>
      <c r="J86" s="571"/>
      <c r="K86" s="212" t="s">
        <v>782</v>
      </c>
      <c r="M86" s="595"/>
      <c r="N86" s="595"/>
      <c r="O86" s="595"/>
      <c r="P86" s="595"/>
      <c r="Q86" s="595"/>
      <c r="R86" s="595"/>
      <c r="S86" s="577"/>
      <c r="U86" s="211" t="str">
        <f t="shared" si="19"/>
        <v>Implementación y seguimiento al programa de formación ambiental</v>
      </c>
      <c r="V86" s="397" t="s">
        <v>120</v>
      </c>
      <c r="W86" s="397" t="s">
        <v>121</v>
      </c>
      <c r="X86" s="563">
        <v>3</v>
      </c>
      <c r="Y86" s="564"/>
      <c r="Z86" s="565"/>
      <c r="AA86" s="563">
        <v>1</v>
      </c>
      <c r="AB86" s="564"/>
      <c r="AC86" s="565"/>
      <c r="AD86" s="563">
        <v>2</v>
      </c>
      <c r="AE86" s="564"/>
      <c r="AF86" s="565"/>
      <c r="AG86" s="563">
        <v>2</v>
      </c>
      <c r="AH86" s="564"/>
      <c r="AI86" s="565"/>
      <c r="AJ86" s="398">
        <f t="shared" si="20"/>
        <v>1</v>
      </c>
      <c r="AK86" s="398" t="str">
        <f t="shared" si="21"/>
        <v>Altamente Efectivo</v>
      </c>
      <c r="AL86" s="398">
        <v>0</v>
      </c>
      <c r="AM86" s="398" t="str">
        <f t="shared" si="22"/>
        <v xml:space="preserve">0% </v>
      </c>
      <c r="AN86" s="398">
        <v>0.88</v>
      </c>
      <c r="AO86" s="398" t="str">
        <f t="shared" si="23"/>
        <v>60%</v>
      </c>
      <c r="AQ86" s="589"/>
      <c r="AR86" s="589"/>
      <c r="AS86" s="589"/>
      <c r="AT86" s="577"/>
      <c r="AU86" s="577"/>
      <c r="AV86" s="577"/>
      <c r="AW86" s="577"/>
      <c r="AX86" s="580"/>
      <c r="AZ86" s="583"/>
      <c r="BA86" s="606"/>
      <c r="BB86" s="604"/>
    </row>
    <row r="87" spans="2:54" ht="17.25" customHeight="1">
      <c r="B87" s="567"/>
      <c r="C87" s="570"/>
      <c r="D87" s="591"/>
      <c r="E87" s="591"/>
      <c r="F87" s="591"/>
      <c r="G87" s="591" t="s">
        <v>119</v>
      </c>
      <c r="H87" s="591"/>
      <c r="I87" s="591"/>
      <c r="J87" s="593" t="s">
        <v>754</v>
      </c>
      <c r="K87" s="211" t="s">
        <v>888</v>
      </c>
      <c r="L87" s="109"/>
      <c r="M87" s="595"/>
      <c r="N87" s="595"/>
      <c r="O87" s="595"/>
      <c r="P87" s="595"/>
      <c r="Q87" s="595"/>
      <c r="R87" s="595"/>
      <c r="S87" s="577"/>
      <c r="U87" s="211" t="str">
        <f>+K87</f>
        <v>Seguimiento y revisión de los indicadores ambientales</v>
      </c>
      <c r="V87" s="397" t="s">
        <v>120</v>
      </c>
      <c r="W87" s="397" t="s">
        <v>121</v>
      </c>
      <c r="X87" s="563">
        <v>2</v>
      </c>
      <c r="Y87" s="564"/>
      <c r="Z87" s="565"/>
      <c r="AA87" s="563">
        <v>1</v>
      </c>
      <c r="AB87" s="564"/>
      <c r="AC87" s="565"/>
      <c r="AD87" s="563">
        <v>2</v>
      </c>
      <c r="AE87" s="564"/>
      <c r="AF87" s="565"/>
      <c r="AG87" s="563">
        <v>2</v>
      </c>
      <c r="AH87" s="564"/>
      <c r="AI87" s="565"/>
      <c r="AJ87" s="398">
        <f t="shared" si="20"/>
        <v>0.875</v>
      </c>
      <c r="AK87" s="398" t="str">
        <f t="shared" si="21"/>
        <v>Efectivo</v>
      </c>
      <c r="AL87" s="398">
        <v>0</v>
      </c>
      <c r="AM87" s="398" t="str">
        <f t="shared" si="22"/>
        <v xml:space="preserve">0% </v>
      </c>
      <c r="AN87" s="398">
        <v>0.88</v>
      </c>
      <c r="AO87" s="398" t="str">
        <f t="shared" si="23"/>
        <v>60%</v>
      </c>
      <c r="AQ87" s="589"/>
      <c r="AR87" s="589"/>
      <c r="AS87" s="589"/>
      <c r="AT87" s="577"/>
      <c r="AU87" s="577"/>
      <c r="AV87" s="577"/>
      <c r="AW87" s="577"/>
      <c r="AX87" s="580"/>
      <c r="AZ87" s="583"/>
      <c r="BA87" s="606"/>
      <c r="BB87" s="604"/>
    </row>
    <row r="88" spans="2:54" ht="33" customHeight="1">
      <c r="B88" s="567"/>
      <c r="C88" s="570"/>
      <c r="D88" s="598"/>
      <c r="E88" s="598"/>
      <c r="F88" s="598"/>
      <c r="G88" s="598"/>
      <c r="H88" s="598"/>
      <c r="I88" s="598"/>
      <c r="J88" s="570"/>
      <c r="K88" s="212" t="s">
        <v>776</v>
      </c>
      <c r="L88" s="109"/>
      <c r="M88" s="595"/>
      <c r="N88" s="595"/>
      <c r="O88" s="595"/>
      <c r="P88" s="595"/>
      <c r="Q88" s="595"/>
      <c r="R88" s="595"/>
      <c r="S88" s="577"/>
      <c r="U88" s="211" t="str">
        <f t="shared" si="19"/>
        <v>Seguimiento y revisión al cumplimiento del documento Objetivos, metas y programas ambientales</v>
      </c>
      <c r="V88" s="397" t="s">
        <v>120</v>
      </c>
      <c r="W88" s="397" t="s">
        <v>121</v>
      </c>
      <c r="X88" s="563">
        <v>2</v>
      </c>
      <c r="Y88" s="564"/>
      <c r="Z88" s="565"/>
      <c r="AA88" s="563">
        <v>1</v>
      </c>
      <c r="AB88" s="564"/>
      <c r="AC88" s="565"/>
      <c r="AD88" s="563">
        <v>2</v>
      </c>
      <c r="AE88" s="564"/>
      <c r="AF88" s="565"/>
      <c r="AG88" s="563">
        <v>2</v>
      </c>
      <c r="AH88" s="564"/>
      <c r="AI88" s="565"/>
      <c r="AJ88" s="398">
        <f t="shared" si="20"/>
        <v>0.875</v>
      </c>
      <c r="AK88" s="398" t="str">
        <f t="shared" si="21"/>
        <v>Efectivo</v>
      </c>
      <c r="AL88" s="398">
        <v>0</v>
      </c>
      <c r="AM88" s="398" t="str">
        <f t="shared" si="22"/>
        <v xml:space="preserve">0% </v>
      </c>
      <c r="AN88" s="398">
        <v>0.88</v>
      </c>
      <c r="AO88" s="398" t="str">
        <f t="shared" si="23"/>
        <v>60%</v>
      </c>
      <c r="AQ88" s="589"/>
      <c r="AR88" s="589"/>
      <c r="AS88" s="589"/>
      <c r="AT88" s="577"/>
      <c r="AU88" s="577"/>
      <c r="AV88" s="577"/>
      <c r="AW88" s="577"/>
      <c r="AX88" s="580"/>
      <c r="AZ88" s="583"/>
      <c r="BA88" s="606"/>
      <c r="BB88" s="604"/>
    </row>
    <row r="89" spans="2:54" ht="18.75" customHeight="1">
      <c r="B89" s="567"/>
      <c r="C89" s="570"/>
      <c r="D89" s="598"/>
      <c r="E89" s="598"/>
      <c r="F89" s="598"/>
      <c r="G89" s="598"/>
      <c r="H89" s="598"/>
      <c r="I89" s="598"/>
      <c r="J89" s="570"/>
      <c r="K89" s="400" t="s">
        <v>768</v>
      </c>
      <c r="L89" s="109"/>
      <c r="M89" s="595"/>
      <c r="N89" s="595"/>
      <c r="O89" s="595"/>
      <c r="P89" s="595"/>
      <c r="Q89" s="595"/>
      <c r="R89" s="595"/>
      <c r="S89" s="577"/>
      <c r="U89" s="211" t="str">
        <f t="shared" si="19"/>
        <v>Auditorias al sistema de gestión ambiental</v>
      </c>
      <c r="V89" s="397" t="s">
        <v>120</v>
      </c>
      <c r="W89" s="397" t="s">
        <v>121</v>
      </c>
      <c r="X89" s="563">
        <v>2</v>
      </c>
      <c r="Y89" s="564"/>
      <c r="Z89" s="565"/>
      <c r="AA89" s="563">
        <v>1</v>
      </c>
      <c r="AB89" s="564"/>
      <c r="AC89" s="565"/>
      <c r="AD89" s="563">
        <v>2</v>
      </c>
      <c r="AE89" s="564"/>
      <c r="AF89" s="565"/>
      <c r="AG89" s="563">
        <v>2</v>
      </c>
      <c r="AH89" s="564"/>
      <c r="AI89" s="565"/>
      <c r="AJ89" s="398">
        <f t="shared" si="20"/>
        <v>0.875</v>
      </c>
      <c r="AK89" s="398" t="str">
        <f t="shared" si="21"/>
        <v>Efectivo</v>
      </c>
      <c r="AL89" s="398">
        <v>0</v>
      </c>
      <c r="AM89" s="398" t="str">
        <f t="shared" si="22"/>
        <v xml:space="preserve">0% </v>
      </c>
      <c r="AN89" s="398">
        <v>0.88</v>
      </c>
      <c r="AO89" s="398" t="str">
        <f t="shared" si="23"/>
        <v>60%</v>
      </c>
      <c r="AQ89" s="589"/>
      <c r="AR89" s="589"/>
      <c r="AS89" s="589"/>
      <c r="AT89" s="577"/>
      <c r="AU89" s="577"/>
      <c r="AV89" s="577"/>
      <c r="AW89" s="577"/>
      <c r="AX89" s="580"/>
      <c r="AZ89" s="583"/>
      <c r="BA89" s="606"/>
      <c r="BB89" s="604"/>
    </row>
    <row r="90" spans="2:54" ht="18.75" customHeight="1">
      <c r="B90" s="567"/>
      <c r="C90" s="570"/>
      <c r="D90" s="598"/>
      <c r="E90" s="598"/>
      <c r="F90" s="598"/>
      <c r="G90" s="598"/>
      <c r="H90" s="598"/>
      <c r="I90" s="598"/>
      <c r="J90" s="570"/>
      <c r="K90" s="212" t="s">
        <v>769</v>
      </c>
      <c r="L90" s="109"/>
      <c r="M90" s="595"/>
      <c r="N90" s="595"/>
      <c r="O90" s="595"/>
      <c r="P90" s="595"/>
      <c r="Q90" s="595"/>
      <c r="R90" s="595"/>
      <c r="S90" s="577"/>
      <c r="U90" s="211" t="str">
        <f t="shared" si="19"/>
        <v>Implementación del Plan de manejo ambiental</v>
      </c>
      <c r="V90" s="397" t="s">
        <v>120</v>
      </c>
      <c r="W90" s="397" t="s">
        <v>107</v>
      </c>
      <c r="X90" s="563">
        <v>2</v>
      </c>
      <c r="Y90" s="564"/>
      <c r="Z90" s="565"/>
      <c r="AA90" s="563">
        <v>0</v>
      </c>
      <c r="AB90" s="564"/>
      <c r="AC90" s="565"/>
      <c r="AD90" s="563">
        <v>2</v>
      </c>
      <c r="AE90" s="564"/>
      <c r="AF90" s="565"/>
      <c r="AG90" s="563">
        <v>2</v>
      </c>
      <c r="AH90" s="564"/>
      <c r="AI90" s="565"/>
      <c r="AJ90" s="398">
        <f t="shared" si="20"/>
        <v>0.75</v>
      </c>
      <c r="AK90" s="398" t="str">
        <f t="shared" si="21"/>
        <v>Medianamente Efectivo</v>
      </c>
      <c r="AL90" s="398">
        <v>0</v>
      </c>
      <c r="AM90" s="398" t="str">
        <f t="shared" si="22"/>
        <v xml:space="preserve">0% </v>
      </c>
      <c r="AN90" s="398">
        <v>0.88</v>
      </c>
      <c r="AO90" s="398" t="str">
        <f t="shared" si="23"/>
        <v>60%</v>
      </c>
      <c r="AQ90" s="589"/>
      <c r="AR90" s="589"/>
      <c r="AS90" s="589"/>
      <c r="AT90" s="577"/>
      <c r="AU90" s="577"/>
      <c r="AV90" s="577"/>
      <c r="AW90" s="577"/>
      <c r="AX90" s="580"/>
      <c r="AZ90" s="583"/>
      <c r="BA90" s="606"/>
      <c r="BB90" s="604"/>
    </row>
    <row r="91" spans="2:54" ht="27.75" customHeight="1">
      <c r="B91" s="567"/>
      <c r="C91" s="570"/>
      <c r="D91" s="592"/>
      <c r="E91" s="592"/>
      <c r="F91" s="592"/>
      <c r="G91" s="592"/>
      <c r="H91" s="592"/>
      <c r="I91" s="592"/>
      <c r="J91" s="571"/>
      <c r="K91" s="212" t="s">
        <v>770</v>
      </c>
      <c r="L91" s="109"/>
      <c r="M91" s="595"/>
      <c r="N91" s="595"/>
      <c r="O91" s="595"/>
      <c r="P91" s="595"/>
      <c r="Q91" s="595"/>
      <c r="R91" s="595"/>
      <c r="S91" s="577"/>
      <c r="U91" s="211" t="str">
        <f t="shared" si="19"/>
        <v>Seguimiento y revisión a la Matriz de Identificación de aspectos e impactos ambientales</v>
      </c>
      <c r="V91" s="397" t="s">
        <v>120</v>
      </c>
      <c r="W91" s="397" t="s">
        <v>121</v>
      </c>
      <c r="X91" s="563">
        <v>2</v>
      </c>
      <c r="Y91" s="564"/>
      <c r="Z91" s="565"/>
      <c r="AA91" s="563">
        <v>1</v>
      </c>
      <c r="AB91" s="564"/>
      <c r="AC91" s="565"/>
      <c r="AD91" s="563">
        <v>2</v>
      </c>
      <c r="AE91" s="564"/>
      <c r="AF91" s="565"/>
      <c r="AG91" s="563">
        <v>2</v>
      </c>
      <c r="AH91" s="564"/>
      <c r="AI91" s="565"/>
      <c r="AJ91" s="398">
        <f t="shared" si="20"/>
        <v>0.875</v>
      </c>
      <c r="AK91" s="398" t="str">
        <f t="shared" si="21"/>
        <v>Efectivo</v>
      </c>
      <c r="AL91" s="398">
        <v>0</v>
      </c>
      <c r="AM91" s="398" t="str">
        <f t="shared" si="22"/>
        <v xml:space="preserve">0% </v>
      </c>
      <c r="AN91" s="398">
        <v>0.88</v>
      </c>
      <c r="AO91" s="398" t="str">
        <f t="shared" si="23"/>
        <v>60%</v>
      </c>
      <c r="AQ91" s="589"/>
      <c r="AR91" s="589"/>
      <c r="AS91" s="589"/>
      <c r="AT91" s="577"/>
      <c r="AU91" s="577"/>
      <c r="AV91" s="577"/>
      <c r="AW91" s="577"/>
      <c r="AX91" s="580"/>
      <c r="AZ91" s="583"/>
      <c r="BA91" s="606"/>
      <c r="BB91" s="604"/>
    </row>
    <row r="92" spans="2:54" ht="19.5" customHeight="1">
      <c r="B92" s="567"/>
      <c r="C92" s="570"/>
      <c r="D92" s="591"/>
      <c r="E92" s="591"/>
      <c r="F92" s="591"/>
      <c r="G92" s="591"/>
      <c r="H92" s="591" t="s">
        <v>119</v>
      </c>
      <c r="I92" s="591" t="s">
        <v>119</v>
      </c>
      <c r="J92" s="593" t="s">
        <v>753</v>
      </c>
      <c r="K92" s="212" t="s">
        <v>783</v>
      </c>
      <c r="M92" s="595"/>
      <c r="N92" s="595"/>
      <c r="O92" s="595"/>
      <c r="P92" s="595"/>
      <c r="Q92" s="595"/>
      <c r="R92" s="595"/>
      <c r="S92" s="577"/>
      <c r="U92" s="211" t="str">
        <f t="shared" si="19"/>
        <v>Implementación del Plan de manejo integral de residuos solidos</v>
      </c>
      <c r="V92" s="397" t="s">
        <v>109</v>
      </c>
      <c r="W92" s="397" t="s">
        <v>121</v>
      </c>
      <c r="X92" s="563">
        <v>2</v>
      </c>
      <c r="Y92" s="564"/>
      <c r="Z92" s="565"/>
      <c r="AA92" s="563">
        <v>1</v>
      </c>
      <c r="AB92" s="564"/>
      <c r="AC92" s="565"/>
      <c r="AD92" s="563">
        <v>2</v>
      </c>
      <c r="AE92" s="564"/>
      <c r="AF92" s="565"/>
      <c r="AG92" s="563">
        <v>2</v>
      </c>
      <c r="AH92" s="564"/>
      <c r="AI92" s="565"/>
      <c r="AJ92" s="398">
        <f t="shared" si="20"/>
        <v>0.875</v>
      </c>
      <c r="AK92" s="398" t="str">
        <f t="shared" si="21"/>
        <v>Efectivo</v>
      </c>
      <c r="AL92" s="398">
        <v>0</v>
      </c>
      <c r="AM92" s="398" t="str">
        <f t="shared" si="22"/>
        <v xml:space="preserve">0% </v>
      </c>
      <c r="AN92" s="398">
        <v>0.88</v>
      </c>
      <c r="AO92" s="398" t="str">
        <f t="shared" si="23"/>
        <v>60%</v>
      </c>
      <c r="AQ92" s="589"/>
      <c r="AR92" s="589"/>
      <c r="AS92" s="589"/>
      <c r="AT92" s="577"/>
      <c r="AU92" s="577"/>
      <c r="AV92" s="577"/>
      <c r="AW92" s="577"/>
      <c r="AX92" s="580"/>
      <c r="AZ92" s="583"/>
      <c r="BA92" s="606"/>
      <c r="BB92" s="604"/>
    </row>
    <row r="93" spans="2:54" ht="19.5" customHeight="1">
      <c r="B93" s="567"/>
      <c r="C93" s="570"/>
      <c r="D93" s="598"/>
      <c r="E93" s="598"/>
      <c r="F93" s="598"/>
      <c r="G93" s="598"/>
      <c r="H93" s="598"/>
      <c r="I93" s="598"/>
      <c r="J93" s="570"/>
      <c r="K93" s="207" t="s">
        <v>784</v>
      </c>
      <c r="M93" s="595"/>
      <c r="N93" s="595"/>
      <c r="O93" s="595"/>
      <c r="P93" s="595"/>
      <c r="Q93" s="595"/>
      <c r="R93" s="595"/>
      <c r="S93" s="577"/>
      <c r="U93" s="211" t="str">
        <f t="shared" si="19"/>
        <v>Indicador de manejo de residuos peligrosos</v>
      </c>
      <c r="V93" s="397" t="s">
        <v>109</v>
      </c>
      <c r="W93" s="397" t="s">
        <v>121</v>
      </c>
      <c r="X93" s="563">
        <v>2</v>
      </c>
      <c r="Y93" s="564"/>
      <c r="Z93" s="565"/>
      <c r="AA93" s="563">
        <v>1</v>
      </c>
      <c r="AB93" s="564"/>
      <c r="AC93" s="565"/>
      <c r="AD93" s="563">
        <v>2</v>
      </c>
      <c r="AE93" s="564"/>
      <c r="AF93" s="565"/>
      <c r="AG93" s="563">
        <v>2</v>
      </c>
      <c r="AH93" s="564"/>
      <c r="AI93" s="565"/>
      <c r="AJ93" s="398">
        <f t="shared" si="20"/>
        <v>0.875</v>
      </c>
      <c r="AK93" s="398" t="str">
        <f t="shared" si="21"/>
        <v>Efectivo</v>
      </c>
      <c r="AL93" s="398">
        <v>0</v>
      </c>
      <c r="AM93" s="398" t="str">
        <f t="shared" si="22"/>
        <v xml:space="preserve">0% </v>
      </c>
      <c r="AN93" s="398">
        <v>0.88</v>
      </c>
      <c r="AO93" s="398" t="str">
        <f t="shared" si="23"/>
        <v>60%</v>
      </c>
      <c r="AQ93" s="589"/>
      <c r="AR93" s="589"/>
      <c r="AS93" s="589"/>
      <c r="AT93" s="577"/>
      <c r="AU93" s="577"/>
      <c r="AV93" s="577"/>
      <c r="AW93" s="577"/>
      <c r="AX93" s="580"/>
      <c r="AZ93" s="583"/>
      <c r="BA93" s="606"/>
      <c r="BB93" s="604"/>
    </row>
    <row r="94" spans="2:54" ht="30" customHeight="1">
      <c r="B94" s="567"/>
      <c r="C94" s="570"/>
      <c r="D94" s="598"/>
      <c r="E94" s="598"/>
      <c r="F94" s="598"/>
      <c r="G94" s="598"/>
      <c r="H94" s="598"/>
      <c r="I94" s="598"/>
      <c r="J94" s="570"/>
      <c r="K94" s="207" t="s">
        <v>1081</v>
      </c>
      <c r="M94" s="595"/>
      <c r="N94" s="595"/>
      <c r="O94" s="595"/>
      <c r="P94" s="595"/>
      <c r="Q94" s="595"/>
      <c r="R94" s="595"/>
      <c r="S94" s="577"/>
      <c r="U94" s="211" t="str">
        <f t="shared" si="19"/>
        <v>Inspecciones de puntos de acopio, manejo de residuos, gestión de residuos peligrosos, declaratorias de residuos</v>
      </c>
      <c r="V94" s="397" t="s">
        <v>109</v>
      </c>
      <c r="W94" s="397" t="s">
        <v>121</v>
      </c>
      <c r="X94" s="563">
        <v>2</v>
      </c>
      <c r="Y94" s="564"/>
      <c r="Z94" s="565"/>
      <c r="AA94" s="563">
        <v>0</v>
      </c>
      <c r="AB94" s="564"/>
      <c r="AC94" s="565"/>
      <c r="AD94" s="563">
        <v>2</v>
      </c>
      <c r="AE94" s="564"/>
      <c r="AF94" s="565"/>
      <c r="AG94" s="563">
        <v>2</v>
      </c>
      <c r="AH94" s="564"/>
      <c r="AI94" s="565"/>
      <c r="AJ94" s="398">
        <f t="shared" si="20"/>
        <v>0.75</v>
      </c>
      <c r="AK94" s="398" t="str">
        <f t="shared" si="21"/>
        <v>Medianamente Efectivo</v>
      </c>
      <c r="AL94" s="398">
        <v>0</v>
      </c>
      <c r="AM94" s="398" t="str">
        <f t="shared" si="22"/>
        <v xml:space="preserve">0% </v>
      </c>
      <c r="AN94" s="398">
        <v>0.88</v>
      </c>
      <c r="AO94" s="398" t="str">
        <f t="shared" si="23"/>
        <v>60%</v>
      </c>
      <c r="AQ94" s="589"/>
      <c r="AR94" s="589"/>
      <c r="AS94" s="589"/>
      <c r="AT94" s="577"/>
      <c r="AU94" s="577"/>
      <c r="AV94" s="577"/>
      <c r="AW94" s="577"/>
      <c r="AX94" s="580"/>
      <c r="AZ94" s="583"/>
      <c r="BA94" s="606"/>
      <c r="BB94" s="604"/>
    </row>
    <row r="95" spans="2:54" ht="17.25" customHeight="1">
      <c r="B95" s="567"/>
      <c r="C95" s="570"/>
      <c r="D95" s="598"/>
      <c r="E95" s="598"/>
      <c r="F95" s="598"/>
      <c r="G95" s="598"/>
      <c r="H95" s="598"/>
      <c r="I95" s="598"/>
      <c r="J95" s="570"/>
      <c r="K95" s="207" t="s">
        <v>774</v>
      </c>
      <c r="M95" s="595"/>
      <c r="N95" s="595"/>
      <c r="O95" s="595"/>
      <c r="P95" s="595"/>
      <c r="Q95" s="595"/>
      <c r="R95" s="595"/>
      <c r="S95" s="577"/>
      <c r="U95" s="211" t="str">
        <f t="shared" si="19"/>
        <v>Capacitaciones y campañas de manejo y separación de residuos</v>
      </c>
      <c r="V95" s="397" t="s">
        <v>109</v>
      </c>
      <c r="W95" s="397" t="s">
        <v>121</v>
      </c>
      <c r="X95" s="563">
        <v>2</v>
      </c>
      <c r="Y95" s="564"/>
      <c r="Z95" s="565"/>
      <c r="AA95" s="563">
        <v>0</v>
      </c>
      <c r="AB95" s="564"/>
      <c r="AC95" s="565"/>
      <c r="AD95" s="563">
        <v>2</v>
      </c>
      <c r="AE95" s="564"/>
      <c r="AF95" s="565"/>
      <c r="AG95" s="563">
        <v>2</v>
      </c>
      <c r="AH95" s="564"/>
      <c r="AI95" s="565"/>
      <c r="AJ95" s="398">
        <f t="shared" si="20"/>
        <v>0.75</v>
      </c>
      <c r="AK95" s="398" t="str">
        <f t="shared" si="21"/>
        <v>Medianamente Efectivo</v>
      </c>
      <c r="AL95" s="398">
        <v>0</v>
      </c>
      <c r="AM95" s="398" t="str">
        <f t="shared" si="22"/>
        <v xml:space="preserve">0% </v>
      </c>
      <c r="AN95" s="398">
        <v>0.88</v>
      </c>
      <c r="AO95" s="398" t="str">
        <f t="shared" si="23"/>
        <v>60%</v>
      </c>
      <c r="AQ95" s="589"/>
      <c r="AR95" s="589"/>
      <c r="AS95" s="589"/>
      <c r="AT95" s="577"/>
      <c r="AU95" s="577"/>
      <c r="AV95" s="577"/>
      <c r="AW95" s="577"/>
      <c r="AX95" s="580"/>
      <c r="AZ95" s="583"/>
      <c r="BA95" s="606"/>
      <c r="BB95" s="604"/>
    </row>
    <row r="96" spans="2:54" ht="17.25" customHeight="1">
      <c r="B96" s="567"/>
      <c r="C96" s="570"/>
      <c r="D96" s="592"/>
      <c r="E96" s="592"/>
      <c r="F96" s="592"/>
      <c r="G96" s="592"/>
      <c r="H96" s="592"/>
      <c r="I96" s="592"/>
      <c r="J96" s="571"/>
      <c r="K96" s="212" t="s">
        <v>785</v>
      </c>
      <c r="M96" s="595"/>
      <c r="N96" s="595"/>
      <c r="O96" s="595"/>
      <c r="P96" s="595"/>
      <c r="Q96" s="595"/>
      <c r="R96" s="595"/>
      <c r="S96" s="577"/>
      <c r="U96" s="211" t="str">
        <f t="shared" si="19"/>
        <v>Controles a empresas gestoras de residuos peligrosos</v>
      </c>
      <c r="V96" s="397" t="s">
        <v>120</v>
      </c>
      <c r="W96" s="397" t="s">
        <v>121</v>
      </c>
      <c r="X96" s="563">
        <v>2</v>
      </c>
      <c r="Y96" s="564"/>
      <c r="Z96" s="565"/>
      <c r="AA96" s="563">
        <v>1</v>
      </c>
      <c r="AB96" s="564"/>
      <c r="AC96" s="565"/>
      <c r="AD96" s="563">
        <v>2</v>
      </c>
      <c r="AE96" s="564"/>
      <c r="AF96" s="565"/>
      <c r="AG96" s="563">
        <v>2</v>
      </c>
      <c r="AH96" s="564"/>
      <c r="AI96" s="565"/>
      <c r="AJ96" s="398">
        <f t="shared" si="20"/>
        <v>0.875</v>
      </c>
      <c r="AK96" s="398" t="str">
        <f t="shared" si="21"/>
        <v>Efectivo</v>
      </c>
      <c r="AL96" s="398">
        <v>0</v>
      </c>
      <c r="AM96" s="398" t="str">
        <f t="shared" si="22"/>
        <v xml:space="preserve">0% </v>
      </c>
      <c r="AN96" s="398">
        <v>0.88</v>
      </c>
      <c r="AO96" s="398" t="str">
        <f t="shared" si="23"/>
        <v>60%</v>
      </c>
      <c r="AQ96" s="589"/>
      <c r="AR96" s="589"/>
      <c r="AS96" s="589"/>
      <c r="AT96" s="577"/>
      <c r="AU96" s="577"/>
      <c r="AV96" s="577"/>
      <c r="AW96" s="577"/>
      <c r="AX96" s="580"/>
      <c r="AZ96" s="583"/>
      <c r="BA96" s="606"/>
      <c r="BB96" s="604"/>
    </row>
    <row r="97" spans="2:54" ht="19.5" customHeight="1">
      <c r="B97" s="567"/>
      <c r="C97" s="570"/>
      <c r="D97" s="591"/>
      <c r="E97" s="591"/>
      <c r="F97" s="591"/>
      <c r="G97" s="591"/>
      <c r="H97" s="591" t="s">
        <v>119</v>
      </c>
      <c r="I97" s="591" t="s">
        <v>119</v>
      </c>
      <c r="J97" s="593" t="s">
        <v>752</v>
      </c>
      <c r="K97" s="211" t="s">
        <v>787</v>
      </c>
      <c r="M97" s="595"/>
      <c r="N97" s="595"/>
      <c r="O97" s="595"/>
      <c r="P97" s="595"/>
      <c r="Q97" s="595"/>
      <c r="R97" s="595"/>
      <c r="S97" s="577"/>
      <c r="U97" s="211" t="str">
        <f>+K97</f>
        <v>Implementación del plan de manejo integral de residuos</v>
      </c>
      <c r="V97" s="397" t="s">
        <v>109</v>
      </c>
      <c r="W97" s="397" t="s">
        <v>121</v>
      </c>
      <c r="X97" s="563">
        <v>2</v>
      </c>
      <c r="Y97" s="564"/>
      <c r="Z97" s="565"/>
      <c r="AA97" s="563">
        <v>1</v>
      </c>
      <c r="AB97" s="564"/>
      <c r="AC97" s="565"/>
      <c r="AD97" s="563">
        <v>2</v>
      </c>
      <c r="AE97" s="564"/>
      <c r="AF97" s="565"/>
      <c r="AG97" s="563">
        <v>2</v>
      </c>
      <c r="AH97" s="564"/>
      <c r="AI97" s="565"/>
      <c r="AJ97" s="398">
        <f t="shared" si="20"/>
        <v>0.875</v>
      </c>
      <c r="AK97" s="398" t="str">
        <f t="shared" si="21"/>
        <v>Efectivo</v>
      </c>
      <c r="AL97" s="398">
        <v>0</v>
      </c>
      <c r="AM97" s="398" t="str">
        <f t="shared" si="22"/>
        <v xml:space="preserve">0% </v>
      </c>
      <c r="AN97" s="398">
        <v>0.88</v>
      </c>
      <c r="AO97" s="398" t="str">
        <f t="shared" si="23"/>
        <v>60%</v>
      </c>
      <c r="AQ97" s="589"/>
      <c r="AR97" s="589"/>
      <c r="AS97" s="589"/>
      <c r="AT97" s="577"/>
      <c r="AU97" s="577"/>
      <c r="AV97" s="577"/>
      <c r="AW97" s="577"/>
      <c r="AX97" s="580"/>
      <c r="AZ97" s="583"/>
      <c r="BA97" s="606"/>
      <c r="BB97" s="604"/>
    </row>
    <row r="98" spans="2:54" ht="19.5" customHeight="1">
      <c r="B98" s="567"/>
      <c r="C98" s="570"/>
      <c r="D98" s="598"/>
      <c r="E98" s="598"/>
      <c r="F98" s="598"/>
      <c r="G98" s="598"/>
      <c r="H98" s="598"/>
      <c r="I98" s="598"/>
      <c r="J98" s="570"/>
      <c r="K98" s="207" t="s">
        <v>773</v>
      </c>
      <c r="M98" s="595"/>
      <c r="N98" s="595"/>
      <c r="O98" s="595"/>
      <c r="P98" s="595"/>
      <c r="Q98" s="595"/>
      <c r="R98" s="595"/>
      <c r="S98" s="577"/>
      <c r="U98" s="211" t="str">
        <f t="shared" si="19"/>
        <v>Indicador de aprovechamiento de residuos</v>
      </c>
      <c r="V98" s="397" t="s">
        <v>109</v>
      </c>
      <c r="W98" s="397" t="s">
        <v>121</v>
      </c>
      <c r="X98" s="563">
        <v>2</v>
      </c>
      <c r="Y98" s="564"/>
      <c r="Z98" s="565"/>
      <c r="AA98" s="563">
        <v>1</v>
      </c>
      <c r="AB98" s="564"/>
      <c r="AC98" s="565"/>
      <c r="AD98" s="563">
        <v>2</v>
      </c>
      <c r="AE98" s="564"/>
      <c r="AF98" s="565"/>
      <c r="AG98" s="563">
        <v>2</v>
      </c>
      <c r="AH98" s="564"/>
      <c r="AI98" s="565"/>
      <c r="AJ98" s="398">
        <f t="shared" si="20"/>
        <v>0.875</v>
      </c>
      <c r="AK98" s="398" t="str">
        <f t="shared" si="21"/>
        <v>Efectivo</v>
      </c>
      <c r="AL98" s="398">
        <v>0</v>
      </c>
      <c r="AM98" s="398" t="str">
        <f t="shared" si="22"/>
        <v xml:space="preserve">0% </v>
      </c>
      <c r="AN98" s="398">
        <v>0.88</v>
      </c>
      <c r="AO98" s="398" t="str">
        <f t="shared" si="23"/>
        <v>60%</v>
      </c>
      <c r="AQ98" s="589"/>
      <c r="AR98" s="589"/>
      <c r="AS98" s="589"/>
      <c r="AT98" s="577"/>
      <c r="AU98" s="577"/>
      <c r="AV98" s="577"/>
      <c r="AW98" s="577"/>
      <c r="AX98" s="580"/>
      <c r="AZ98" s="583"/>
      <c r="BA98" s="606"/>
      <c r="BB98" s="604"/>
    </row>
    <row r="99" spans="2:54" ht="19.5" customHeight="1">
      <c r="B99" s="567"/>
      <c r="C99" s="570"/>
      <c r="D99" s="598"/>
      <c r="E99" s="598"/>
      <c r="F99" s="598"/>
      <c r="G99" s="598"/>
      <c r="H99" s="598"/>
      <c r="I99" s="598"/>
      <c r="J99" s="570"/>
      <c r="K99" s="207" t="s">
        <v>786</v>
      </c>
      <c r="M99" s="595"/>
      <c r="N99" s="595"/>
      <c r="O99" s="595"/>
      <c r="P99" s="595"/>
      <c r="Q99" s="595"/>
      <c r="R99" s="595"/>
      <c r="S99" s="577"/>
      <c r="U99" s="211" t="str">
        <f t="shared" si="19"/>
        <v>Inspecciones de puntos de acopio, manejo de residuos especiales</v>
      </c>
      <c r="V99" s="397" t="s">
        <v>109</v>
      </c>
      <c r="W99" s="397" t="s">
        <v>121</v>
      </c>
      <c r="X99" s="563">
        <v>2</v>
      </c>
      <c r="Y99" s="564"/>
      <c r="Z99" s="565"/>
      <c r="AA99" s="563">
        <v>1</v>
      </c>
      <c r="AB99" s="564"/>
      <c r="AC99" s="565"/>
      <c r="AD99" s="563">
        <v>2</v>
      </c>
      <c r="AE99" s="564"/>
      <c r="AF99" s="565"/>
      <c r="AG99" s="563">
        <v>2</v>
      </c>
      <c r="AH99" s="564"/>
      <c r="AI99" s="565"/>
      <c r="AJ99" s="398">
        <f t="shared" si="20"/>
        <v>0.875</v>
      </c>
      <c r="AK99" s="398" t="str">
        <f t="shared" si="21"/>
        <v>Efectivo</v>
      </c>
      <c r="AL99" s="398">
        <v>0</v>
      </c>
      <c r="AM99" s="398" t="str">
        <f t="shared" si="22"/>
        <v xml:space="preserve">0% </v>
      </c>
      <c r="AN99" s="398">
        <v>0.88</v>
      </c>
      <c r="AO99" s="398" t="str">
        <f t="shared" si="23"/>
        <v>60%</v>
      </c>
      <c r="AQ99" s="589"/>
      <c r="AR99" s="589"/>
      <c r="AS99" s="589"/>
      <c r="AT99" s="577"/>
      <c r="AU99" s="577"/>
      <c r="AV99" s="577"/>
      <c r="AW99" s="577"/>
      <c r="AX99" s="580"/>
      <c r="AZ99" s="583"/>
      <c r="BA99" s="606"/>
      <c r="BB99" s="604"/>
    </row>
    <row r="100" spans="2:54" ht="19.5" customHeight="1">
      <c r="B100" s="567"/>
      <c r="C100" s="570"/>
      <c r="D100" s="592"/>
      <c r="E100" s="592"/>
      <c r="F100" s="592"/>
      <c r="G100" s="592"/>
      <c r="H100" s="592"/>
      <c r="I100" s="592"/>
      <c r="J100" s="571"/>
      <c r="K100" s="207" t="s">
        <v>774</v>
      </c>
      <c r="M100" s="595"/>
      <c r="N100" s="595"/>
      <c r="O100" s="595"/>
      <c r="P100" s="595"/>
      <c r="Q100" s="595"/>
      <c r="R100" s="595"/>
      <c r="S100" s="577"/>
      <c r="U100" s="211" t="str">
        <f t="shared" si="19"/>
        <v>Capacitaciones y campañas de manejo y separación de residuos</v>
      </c>
      <c r="V100" s="397" t="s">
        <v>109</v>
      </c>
      <c r="W100" s="397" t="s">
        <v>121</v>
      </c>
      <c r="X100" s="563">
        <v>2</v>
      </c>
      <c r="Y100" s="564"/>
      <c r="Z100" s="565"/>
      <c r="AA100" s="563">
        <v>0</v>
      </c>
      <c r="AB100" s="564"/>
      <c r="AC100" s="565"/>
      <c r="AD100" s="563">
        <v>2</v>
      </c>
      <c r="AE100" s="564"/>
      <c r="AF100" s="565"/>
      <c r="AG100" s="563">
        <v>2</v>
      </c>
      <c r="AH100" s="564"/>
      <c r="AI100" s="565"/>
      <c r="AJ100" s="398">
        <f t="shared" si="20"/>
        <v>0.75</v>
      </c>
      <c r="AK100" s="398" t="str">
        <f t="shared" si="21"/>
        <v>Medianamente Efectivo</v>
      </c>
      <c r="AL100" s="398">
        <v>0</v>
      </c>
      <c r="AM100" s="398" t="str">
        <f t="shared" si="22"/>
        <v xml:space="preserve">0% </v>
      </c>
      <c r="AN100" s="398">
        <v>0.88</v>
      </c>
      <c r="AO100" s="398" t="str">
        <f t="shared" si="23"/>
        <v>60%</v>
      </c>
      <c r="AQ100" s="589"/>
      <c r="AR100" s="589"/>
      <c r="AS100" s="589"/>
      <c r="AT100" s="577"/>
      <c r="AU100" s="577"/>
      <c r="AV100" s="577"/>
      <c r="AW100" s="577"/>
      <c r="AX100" s="580"/>
      <c r="AZ100" s="583"/>
      <c r="BA100" s="606"/>
      <c r="BB100" s="604"/>
    </row>
    <row r="101" spans="2:54" ht="31.5" customHeight="1">
      <c r="B101" s="567"/>
      <c r="C101" s="570"/>
      <c r="D101" s="591"/>
      <c r="E101" s="591"/>
      <c r="F101" s="591"/>
      <c r="G101" s="591"/>
      <c r="H101" s="591" t="s">
        <v>119</v>
      </c>
      <c r="I101" s="591" t="s">
        <v>119</v>
      </c>
      <c r="J101" s="593" t="s">
        <v>751</v>
      </c>
      <c r="K101" s="212" t="s">
        <v>776</v>
      </c>
      <c r="M101" s="595"/>
      <c r="N101" s="595"/>
      <c r="O101" s="595"/>
      <c r="P101" s="595"/>
      <c r="Q101" s="595"/>
      <c r="R101" s="595"/>
      <c r="S101" s="577"/>
      <c r="U101" s="211" t="str">
        <f t="shared" si="19"/>
        <v>Seguimiento y revisión al cumplimiento del documento Objetivos, metas y programas ambientales</v>
      </c>
      <c r="V101" s="397" t="s">
        <v>120</v>
      </c>
      <c r="W101" s="397" t="s">
        <v>121</v>
      </c>
      <c r="X101" s="563">
        <v>2</v>
      </c>
      <c r="Y101" s="564"/>
      <c r="Z101" s="565"/>
      <c r="AA101" s="563">
        <v>1</v>
      </c>
      <c r="AB101" s="564"/>
      <c r="AC101" s="565"/>
      <c r="AD101" s="563">
        <v>2</v>
      </c>
      <c r="AE101" s="564"/>
      <c r="AF101" s="565"/>
      <c r="AG101" s="563">
        <v>2</v>
      </c>
      <c r="AH101" s="564"/>
      <c r="AI101" s="565"/>
      <c r="AJ101" s="398">
        <f t="shared" si="20"/>
        <v>0.875</v>
      </c>
      <c r="AK101" s="398" t="str">
        <f t="shared" si="21"/>
        <v>Efectivo</v>
      </c>
      <c r="AL101" s="398">
        <v>0</v>
      </c>
      <c r="AM101" s="398" t="str">
        <f t="shared" si="22"/>
        <v xml:space="preserve">0% </v>
      </c>
      <c r="AN101" s="398">
        <v>0.88</v>
      </c>
      <c r="AO101" s="398" t="str">
        <f t="shared" si="23"/>
        <v>60%</v>
      </c>
      <c r="AQ101" s="589"/>
      <c r="AR101" s="589"/>
      <c r="AS101" s="589"/>
      <c r="AT101" s="577"/>
      <c r="AU101" s="577"/>
      <c r="AV101" s="577"/>
      <c r="AW101" s="577"/>
      <c r="AX101" s="580"/>
      <c r="AZ101" s="583"/>
      <c r="BA101" s="606"/>
      <c r="BB101" s="604"/>
    </row>
    <row r="102" spans="2:54" ht="31.5" customHeight="1">
      <c r="B102" s="567"/>
      <c r="C102" s="570"/>
      <c r="D102" s="598"/>
      <c r="E102" s="598"/>
      <c r="F102" s="598"/>
      <c r="G102" s="598"/>
      <c r="H102" s="598"/>
      <c r="I102" s="598"/>
      <c r="J102" s="570"/>
      <c r="K102" s="212" t="s">
        <v>788</v>
      </c>
      <c r="M102" s="595"/>
      <c r="N102" s="595"/>
      <c r="O102" s="595"/>
      <c r="P102" s="595"/>
      <c r="Q102" s="595"/>
      <c r="R102" s="595"/>
      <c r="S102" s="577"/>
      <c r="U102" s="211" t="str">
        <f t="shared" si="19"/>
        <v>Seguimiento y revisión a la Matriz de identificación de aspectos e impactos ambientales</v>
      </c>
      <c r="V102" s="397" t="s">
        <v>120</v>
      </c>
      <c r="W102" s="397" t="s">
        <v>121</v>
      </c>
      <c r="X102" s="563">
        <v>2</v>
      </c>
      <c r="Y102" s="564"/>
      <c r="Z102" s="565"/>
      <c r="AA102" s="563">
        <v>1</v>
      </c>
      <c r="AB102" s="564"/>
      <c r="AC102" s="565"/>
      <c r="AD102" s="563">
        <v>2</v>
      </c>
      <c r="AE102" s="564"/>
      <c r="AF102" s="565"/>
      <c r="AG102" s="563">
        <v>2</v>
      </c>
      <c r="AH102" s="564"/>
      <c r="AI102" s="565"/>
      <c r="AJ102" s="398">
        <f t="shared" si="20"/>
        <v>0.875</v>
      </c>
      <c r="AK102" s="398" t="str">
        <f t="shared" si="21"/>
        <v>Efectivo</v>
      </c>
      <c r="AL102" s="398">
        <v>0</v>
      </c>
      <c r="AM102" s="398" t="str">
        <f t="shared" si="22"/>
        <v xml:space="preserve">0% </v>
      </c>
      <c r="AN102" s="398">
        <v>0.88</v>
      </c>
      <c r="AO102" s="398" t="str">
        <f t="shared" si="23"/>
        <v>60%</v>
      </c>
      <c r="AQ102" s="589"/>
      <c r="AR102" s="589"/>
      <c r="AS102" s="589"/>
      <c r="AT102" s="577"/>
      <c r="AU102" s="577"/>
      <c r="AV102" s="577"/>
      <c r="AW102" s="577"/>
      <c r="AX102" s="580"/>
      <c r="AZ102" s="583"/>
      <c r="BA102" s="606"/>
      <c r="BB102" s="604"/>
    </row>
    <row r="103" spans="2:54" ht="18" customHeight="1">
      <c r="B103" s="567"/>
      <c r="C103" s="570"/>
      <c r="D103" s="598"/>
      <c r="E103" s="598"/>
      <c r="F103" s="598"/>
      <c r="G103" s="598"/>
      <c r="H103" s="598"/>
      <c r="I103" s="598"/>
      <c r="J103" s="570"/>
      <c r="K103" s="212" t="s">
        <v>769</v>
      </c>
      <c r="M103" s="595"/>
      <c r="N103" s="595"/>
      <c r="O103" s="595"/>
      <c r="P103" s="595"/>
      <c r="Q103" s="595"/>
      <c r="R103" s="595"/>
      <c r="S103" s="577"/>
      <c r="U103" s="211" t="str">
        <f t="shared" si="19"/>
        <v>Implementación del Plan de manejo ambiental</v>
      </c>
      <c r="V103" s="397" t="s">
        <v>109</v>
      </c>
      <c r="W103" s="397" t="s">
        <v>121</v>
      </c>
      <c r="X103" s="563">
        <v>2</v>
      </c>
      <c r="Y103" s="564"/>
      <c r="Z103" s="565"/>
      <c r="AA103" s="563">
        <v>1</v>
      </c>
      <c r="AB103" s="564"/>
      <c r="AC103" s="565"/>
      <c r="AD103" s="563">
        <v>2</v>
      </c>
      <c r="AE103" s="564"/>
      <c r="AF103" s="565"/>
      <c r="AG103" s="563">
        <v>2</v>
      </c>
      <c r="AH103" s="564"/>
      <c r="AI103" s="565"/>
      <c r="AJ103" s="398">
        <f t="shared" si="20"/>
        <v>0.875</v>
      </c>
      <c r="AK103" s="398" t="str">
        <f t="shared" si="21"/>
        <v>Efectivo</v>
      </c>
      <c r="AL103" s="398">
        <v>0</v>
      </c>
      <c r="AM103" s="398" t="str">
        <f t="shared" si="22"/>
        <v xml:space="preserve">0% </v>
      </c>
      <c r="AN103" s="398">
        <v>0.88</v>
      </c>
      <c r="AO103" s="398" t="str">
        <f t="shared" si="23"/>
        <v>60%</v>
      </c>
      <c r="AQ103" s="589"/>
      <c r="AR103" s="589"/>
      <c r="AS103" s="589"/>
      <c r="AT103" s="577"/>
      <c r="AU103" s="577"/>
      <c r="AV103" s="577"/>
      <c r="AW103" s="577"/>
      <c r="AX103" s="580"/>
      <c r="AZ103" s="583"/>
      <c r="BA103" s="606"/>
      <c r="BB103" s="604"/>
    </row>
    <row r="104" spans="2:54" ht="44.25" customHeight="1">
      <c r="B104" s="567"/>
      <c r="C104" s="570"/>
      <c r="D104" s="598"/>
      <c r="E104" s="598"/>
      <c r="F104" s="598"/>
      <c r="G104" s="598"/>
      <c r="H104" s="598"/>
      <c r="I104" s="598"/>
      <c r="J104" s="570"/>
      <c r="K104" s="207" t="s">
        <v>789</v>
      </c>
      <c r="M104" s="595"/>
      <c r="N104" s="595"/>
      <c r="O104" s="595"/>
      <c r="P104" s="595"/>
      <c r="Q104" s="595"/>
      <c r="R104" s="595"/>
      <c r="S104" s="577"/>
      <c r="U104" s="211" t="str">
        <f t="shared" si="19"/>
        <v>Registros e inspecciones de aprovechamiento forestal y permisos para trabajos de podas, tala y rocería - Actividades de acompañamiento a las cuadrillas de podas</v>
      </c>
      <c r="V104" s="397" t="s">
        <v>109</v>
      </c>
      <c r="W104" s="397" t="s">
        <v>121</v>
      </c>
      <c r="X104" s="563">
        <v>2</v>
      </c>
      <c r="Y104" s="564"/>
      <c r="Z104" s="565"/>
      <c r="AA104" s="563">
        <v>1</v>
      </c>
      <c r="AB104" s="564"/>
      <c r="AC104" s="565"/>
      <c r="AD104" s="563">
        <v>2</v>
      </c>
      <c r="AE104" s="564"/>
      <c r="AF104" s="565"/>
      <c r="AG104" s="563">
        <v>2</v>
      </c>
      <c r="AH104" s="564"/>
      <c r="AI104" s="565"/>
      <c r="AJ104" s="398">
        <f t="shared" si="20"/>
        <v>0.875</v>
      </c>
      <c r="AK104" s="398" t="str">
        <f t="shared" si="21"/>
        <v>Efectivo</v>
      </c>
      <c r="AL104" s="398">
        <v>0</v>
      </c>
      <c r="AM104" s="398" t="str">
        <f t="shared" si="22"/>
        <v xml:space="preserve">0% </v>
      </c>
      <c r="AN104" s="398">
        <v>0.88</v>
      </c>
      <c r="AO104" s="398" t="str">
        <f t="shared" si="23"/>
        <v>60%</v>
      </c>
      <c r="AQ104" s="589"/>
      <c r="AR104" s="589"/>
      <c r="AS104" s="589"/>
      <c r="AT104" s="577"/>
      <c r="AU104" s="577"/>
      <c r="AV104" s="577"/>
      <c r="AW104" s="577"/>
      <c r="AX104" s="580"/>
      <c r="AZ104" s="583"/>
      <c r="BA104" s="606"/>
      <c r="BB104" s="604"/>
    </row>
    <row r="105" spans="2:54" ht="29.25" customHeight="1">
      <c r="B105" s="567"/>
      <c r="C105" s="570"/>
      <c r="D105" s="592"/>
      <c r="E105" s="592"/>
      <c r="F105" s="592"/>
      <c r="G105" s="592"/>
      <c r="H105" s="592"/>
      <c r="I105" s="592"/>
      <c r="J105" s="571"/>
      <c r="K105" s="211" t="s">
        <v>790</v>
      </c>
      <c r="M105" s="595"/>
      <c r="N105" s="595"/>
      <c r="O105" s="595"/>
      <c r="P105" s="595"/>
      <c r="Q105" s="595"/>
      <c r="R105" s="595"/>
      <c r="S105" s="577"/>
      <c r="U105" s="211" t="str">
        <f t="shared" si="19"/>
        <v>Capacitación en manejo forestal a las cuadrillas de podas, tala y rocería</v>
      </c>
      <c r="V105" s="397" t="s">
        <v>109</v>
      </c>
      <c r="W105" s="397" t="s">
        <v>121</v>
      </c>
      <c r="X105" s="563">
        <v>2</v>
      </c>
      <c r="Y105" s="564"/>
      <c r="Z105" s="565"/>
      <c r="AA105" s="563">
        <v>0</v>
      </c>
      <c r="AB105" s="564"/>
      <c r="AC105" s="565"/>
      <c r="AD105" s="563">
        <v>2</v>
      </c>
      <c r="AE105" s="564"/>
      <c r="AF105" s="565"/>
      <c r="AG105" s="563">
        <v>2</v>
      </c>
      <c r="AH105" s="564"/>
      <c r="AI105" s="565"/>
      <c r="AJ105" s="398">
        <f t="shared" si="20"/>
        <v>0.75</v>
      </c>
      <c r="AK105" s="398" t="str">
        <f t="shared" si="21"/>
        <v>Medianamente Efectivo</v>
      </c>
      <c r="AL105" s="398">
        <v>0</v>
      </c>
      <c r="AM105" s="398" t="str">
        <f t="shared" si="22"/>
        <v xml:space="preserve">0% </v>
      </c>
      <c r="AN105" s="398">
        <v>0.88</v>
      </c>
      <c r="AO105" s="398" t="str">
        <f t="shared" si="23"/>
        <v>60%</v>
      </c>
      <c r="AQ105" s="589"/>
      <c r="AR105" s="589"/>
      <c r="AS105" s="589"/>
      <c r="AT105" s="577"/>
      <c r="AU105" s="577"/>
      <c r="AV105" s="577"/>
      <c r="AW105" s="577"/>
      <c r="AX105" s="580"/>
      <c r="AZ105" s="583"/>
      <c r="BA105" s="606"/>
      <c r="BB105" s="604"/>
    </row>
    <row r="106" spans="2:54" ht="20.25" customHeight="1">
      <c r="B106" s="567"/>
      <c r="C106" s="570"/>
      <c r="D106" s="591"/>
      <c r="E106" s="591"/>
      <c r="F106" s="591"/>
      <c r="G106" s="591"/>
      <c r="H106" s="591"/>
      <c r="I106" s="591" t="s">
        <v>119</v>
      </c>
      <c r="J106" s="593" t="s">
        <v>1082</v>
      </c>
      <c r="K106" s="211" t="s">
        <v>794</v>
      </c>
      <c r="M106" s="595"/>
      <c r="N106" s="595"/>
      <c r="O106" s="595"/>
      <c r="P106" s="595"/>
      <c r="Q106" s="595"/>
      <c r="R106" s="595"/>
      <c r="S106" s="577"/>
      <c r="U106" s="211" t="str">
        <f t="shared" si="19"/>
        <v>Seguimiento y revisión a la Matriz de requisitos legales ambientales</v>
      </c>
      <c r="V106" s="397" t="s">
        <v>120</v>
      </c>
      <c r="W106" s="397" t="s">
        <v>121</v>
      </c>
      <c r="X106" s="563">
        <v>2</v>
      </c>
      <c r="Y106" s="564"/>
      <c r="Z106" s="565"/>
      <c r="AA106" s="563">
        <v>1</v>
      </c>
      <c r="AB106" s="564"/>
      <c r="AC106" s="565"/>
      <c r="AD106" s="563">
        <v>2</v>
      </c>
      <c r="AE106" s="564"/>
      <c r="AF106" s="565"/>
      <c r="AG106" s="563">
        <v>2</v>
      </c>
      <c r="AH106" s="564"/>
      <c r="AI106" s="565"/>
      <c r="AJ106" s="398">
        <f t="shared" si="20"/>
        <v>0.875</v>
      </c>
      <c r="AK106" s="398" t="str">
        <f t="shared" si="21"/>
        <v>Efectivo</v>
      </c>
      <c r="AL106" s="398">
        <v>0</v>
      </c>
      <c r="AM106" s="398" t="str">
        <f t="shared" si="22"/>
        <v xml:space="preserve">0% </v>
      </c>
      <c r="AN106" s="398">
        <v>0.88</v>
      </c>
      <c r="AO106" s="398" t="str">
        <f t="shared" si="23"/>
        <v>60%</v>
      </c>
      <c r="AQ106" s="589"/>
      <c r="AR106" s="589"/>
      <c r="AS106" s="589"/>
      <c r="AT106" s="577"/>
      <c r="AU106" s="577"/>
      <c r="AV106" s="577"/>
      <c r="AW106" s="577"/>
      <c r="AX106" s="580"/>
      <c r="AZ106" s="583"/>
      <c r="BA106" s="606"/>
      <c r="BB106" s="604"/>
    </row>
    <row r="107" spans="2:54" ht="32.25" customHeight="1">
      <c r="B107" s="567"/>
      <c r="C107" s="570"/>
      <c r="D107" s="598"/>
      <c r="E107" s="598"/>
      <c r="F107" s="598"/>
      <c r="G107" s="598"/>
      <c r="H107" s="598"/>
      <c r="I107" s="598"/>
      <c r="J107" s="570"/>
      <c r="K107" s="212" t="s">
        <v>776</v>
      </c>
      <c r="M107" s="595"/>
      <c r="N107" s="595"/>
      <c r="O107" s="595"/>
      <c r="P107" s="595"/>
      <c r="Q107" s="595"/>
      <c r="R107" s="595"/>
      <c r="S107" s="577"/>
      <c r="U107" s="211" t="str">
        <f t="shared" si="19"/>
        <v>Seguimiento y revisión al cumplimiento del documento Objetivos, metas y programas ambientales</v>
      </c>
      <c r="V107" s="397" t="s">
        <v>120</v>
      </c>
      <c r="W107" s="397" t="s">
        <v>121</v>
      </c>
      <c r="X107" s="563">
        <v>2</v>
      </c>
      <c r="Y107" s="564"/>
      <c r="Z107" s="565"/>
      <c r="AA107" s="563">
        <v>1</v>
      </c>
      <c r="AB107" s="564"/>
      <c r="AC107" s="565"/>
      <c r="AD107" s="563">
        <v>2</v>
      </c>
      <c r="AE107" s="564"/>
      <c r="AF107" s="565"/>
      <c r="AG107" s="563">
        <v>2</v>
      </c>
      <c r="AH107" s="564"/>
      <c r="AI107" s="565"/>
      <c r="AJ107" s="398">
        <f t="shared" si="20"/>
        <v>0.875</v>
      </c>
      <c r="AK107" s="398" t="str">
        <f t="shared" si="21"/>
        <v>Efectivo</v>
      </c>
      <c r="AL107" s="398">
        <v>0</v>
      </c>
      <c r="AM107" s="398" t="str">
        <f t="shared" si="22"/>
        <v xml:space="preserve">0% </v>
      </c>
      <c r="AN107" s="398">
        <v>0.88</v>
      </c>
      <c r="AO107" s="398" t="str">
        <f t="shared" si="23"/>
        <v>60%</v>
      </c>
      <c r="AQ107" s="589"/>
      <c r="AR107" s="589"/>
      <c r="AS107" s="589"/>
      <c r="AT107" s="577"/>
      <c r="AU107" s="577"/>
      <c r="AV107" s="577"/>
      <c r="AW107" s="577"/>
      <c r="AX107" s="580"/>
      <c r="AZ107" s="583"/>
      <c r="BA107" s="606"/>
      <c r="BB107" s="604"/>
    </row>
    <row r="108" spans="2:54" ht="20.25" customHeight="1">
      <c r="B108" s="567"/>
      <c r="C108" s="570"/>
      <c r="D108" s="598"/>
      <c r="E108" s="598"/>
      <c r="F108" s="598"/>
      <c r="G108" s="598"/>
      <c r="H108" s="598"/>
      <c r="I108" s="598"/>
      <c r="J108" s="570"/>
      <c r="K108" s="212" t="s">
        <v>769</v>
      </c>
      <c r="M108" s="595"/>
      <c r="N108" s="595"/>
      <c r="O108" s="595"/>
      <c r="P108" s="595"/>
      <c r="Q108" s="595"/>
      <c r="R108" s="595"/>
      <c r="S108" s="577"/>
      <c r="U108" s="211" t="str">
        <f t="shared" si="19"/>
        <v>Implementación del Plan de manejo ambiental</v>
      </c>
      <c r="V108" s="397" t="s">
        <v>120</v>
      </c>
      <c r="W108" s="397" t="s">
        <v>107</v>
      </c>
      <c r="X108" s="563">
        <v>2</v>
      </c>
      <c r="Y108" s="564"/>
      <c r="Z108" s="565"/>
      <c r="AA108" s="563">
        <v>0</v>
      </c>
      <c r="AB108" s="564"/>
      <c r="AC108" s="565"/>
      <c r="AD108" s="563">
        <v>2</v>
      </c>
      <c r="AE108" s="564"/>
      <c r="AF108" s="565"/>
      <c r="AG108" s="563">
        <v>2</v>
      </c>
      <c r="AH108" s="564"/>
      <c r="AI108" s="565"/>
      <c r="AJ108" s="398">
        <f t="shared" si="20"/>
        <v>0.75</v>
      </c>
      <c r="AK108" s="398" t="str">
        <f t="shared" si="21"/>
        <v>Medianamente Efectivo</v>
      </c>
      <c r="AL108" s="398">
        <v>0</v>
      </c>
      <c r="AM108" s="398" t="str">
        <f t="shared" si="22"/>
        <v xml:space="preserve">0% </v>
      </c>
      <c r="AN108" s="398">
        <v>0.88</v>
      </c>
      <c r="AO108" s="398" t="str">
        <f t="shared" si="23"/>
        <v>60%</v>
      </c>
      <c r="AQ108" s="589"/>
      <c r="AR108" s="589"/>
      <c r="AS108" s="589"/>
      <c r="AT108" s="577"/>
      <c r="AU108" s="577"/>
      <c r="AV108" s="577"/>
      <c r="AW108" s="577"/>
      <c r="AX108" s="580"/>
      <c r="AZ108" s="583"/>
      <c r="BA108" s="606"/>
      <c r="BB108" s="604"/>
    </row>
    <row r="109" spans="2:54" ht="28.5" customHeight="1">
      <c r="B109" s="567"/>
      <c r="C109" s="570"/>
      <c r="D109" s="592"/>
      <c r="E109" s="592"/>
      <c r="F109" s="592"/>
      <c r="G109" s="592"/>
      <c r="H109" s="592"/>
      <c r="I109" s="592"/>
      <c r="J109" s="571"/>
      <c r="K109" s="212" t="s">
        <v>770</v>
      </c>
      <c r="M109" s="595"/>
      <c r="N109" s="595"/>
      <c r="O109" s="595"/>
      <c r="P109" s="595"/>
      <c r="Q109" s="595"/>
      <c r="R109" s="595"/>
      <c r="S109" s="577"/>
      <c r="U109" s="211" t="str">
        <f t="shared" si="19"/>
        <v>Seguimiento y revisión a la Matriz de Identificación de aspectos e impactos ambientales</v>
      </c>
      <c r="V109" s="397" t="s">
        <v>120</v>
      </c>
      <c r="W109" s="397" t="s">
        <v>121</v>
      </c>
      <c r="X109" s="563">
        <v>2</v>
      </c>
      <c r="Y109" s="564"/>
      <c r="Z109" s="565"/>
      <c r="AA109" s="563">
        <v>1</v>
      </c>
      <c r="AB109" s="564"/>
      <c r="AC109" s="565"/>
      <c r="AD109" s="563">
        <v>2</v>
      </c>
      <c r="AE109" s="564"/>
      <c r="AF109" s="565"/>
      <c r="AG109" s="563">
        <v>2</v>
      </c>
      <c r="AH109" s="564"/>
      <c r="AI109" s="565"/>
      <c r="AJ109" s="398">
        <f t="shared" si="20"/>
        <v>0.875</v>
      </c>
      <c r="AK109" s="398" t="str">
        <f t="shared" si="21"/>
        <v>Efectivo</v>
      </c>
      <c r="AL109" s="398">
        <v>0</v>
      </c>
      <c r="AM109" s="398" t="str">
        <f t="shared" si="22"/>
        <v xml:space="preserve">0% </v>
      </c>
      <c r="AN109" s="398">
        <v>0.88</v>
      </c>
      <c r="AO109" s="398" t="str">
        <f t="shared" si="23"/>
        <v>60%</v>
      </c>
      <c r="AQ109" s="589"/>
      <c r="AR109" s="589"/>
      <c r="AS109" s="589"/>
      <c r="AT109" s="577"/>
      <c r="AU109" s="577"/>
      <c r="AV109" s="577"/>
      <c r="AW109" s="577"/>
      <c r="AX109" s="580"/>
      <c r="AZ109" s="583"/>
      <c r="BA109" s="606"/>
      <c r="BB109" s="604"/>
    </row>
    <row r="110" spans="2:54" ht="33.75" customHeight="1">
      <c r="B110" s="567"/>
      <c r="C110" s="570"/>
      <c r="D110" s="591"/>
      <c r="E110" s="591"/>
      <c r="F110" s="591"/>
      <c r="G110" s="591"/>
      <c r="H110" s="591"/>
      <c r="I110" s="591" t="s">
        <v>119</v>
      </c>
      <c r="J110" s="593" t="s">
        <v>750</v>
      </c>
      <c r="K110" s="212" t="s">
        <v>788</v>
      </c>
      <c r="M110" s="595"/>
      <c r="N110" s="595"/>
      <c r="O110" s="595"/>
      <c r="P110" s="595"/>
      <c r="Q110" s="595"/>
      <c r="R110" s="595"/>
      <c r="S110" s="577"/>
      <c r="U110" s="211" t="str">
        <f t="shared" si="19"/>
        <v>Seguimiento y revisión a la Matriz de identificación de aspectos e impactos ambientales</v>
      </c>
      <c r="V110" s="397" t="s">
        <v>120</v>
      </c>
      <c r="W110" s="397" t="s">
        <v>121</v>
      </c>
      <c r="X110" s="563">
        <v>2</v>
      </c>
      <c r="Y110" s="564"/>
      <c r="Z110" s="565"/>
      <c r="AA110" s="563">
        <v>1</v>
      </c>
      <c r="AB110" s="564"/>
      <c r="AC110" s="565"/>
      <c r="AD110" s="563">
        <v>2</v>
      </c>
      <c r="AE110" s="564"/>
      <c r="AF110" s="565"/>
      <c r="AG110" s="563">
        <v>2</v>
      </c>
      <c r="AH110" s="564"/>
      <c r="AI110" s="565"/>
      <c r="AJ110" s="398">
        <f t="shared" si="20"/>
        <v>0.875</v>
      </c>
      <c r="AK110" s="398" t="str">
        <f t="shared" si="21"/>
        <v>Efectivo</v>
      </c>
      <c r="AL110" s="398">
        <v>0</v>
      </c>
      <c r="AM110" s="398" t="str">
        <f t="shared" si="22"/>
        <v xml:space="preserve">0% </v>
      </c>
      <c r="AN110" s="398">
        <v>0.88</v>
      </c>
      <c r="AO110" s="398" t="str">
        <f t="shared" si="23"/>
        <v>60%</v>
      </c>
      <c r="AQ110" s="589"/>
      <c r="AR110" s="589"/>
      <c r="AS110" s="589"/>
      <c r="AT110" s="577"/>
      <c r="AU110" s="577"/>
      <c r="AV110" s="577"/>
      <c r="AW110" s="577"/>
      <c r="AX110" s="580"/>
      <c r="AZ110" s="583"/>
      <c r="BA110" s="606"/>
      <c r="BB110" s="604"/>
    </row>
    <row r="111" spans="2:54" ht="18" customHeight="1">
      <c r="B111" s="567"/>
      <c r="C111" s="570"/>
      <c r="D111" s="598"/>
      <c r="E111" s="598"/>
      <c r="F111" s="598"/>
      <c r="G111" s="598"/>
      <c r="H111" s="598"/>
      <c r="I111" s="598"/>
      <c r="J111" s="570"/>
      <c r="K111" s="212" t="s">
        <v>791</v>
      </c>
      <c r="M111" s="595"/>
      <c r="N111" s="595"/>
      <c r="O111" s="595"/>
      <c r="P111" s="595"/>
      <c r="Q111" s="595"/>
      <c r="R111" s="595"/>
      <c r="S111" s="577"/>
      <c r="U111" s="211" t="str">
        <f t="shared" si="19"/>
        <v>Implementación del plan de manejo ambiental</v>
      </c>
      <c r="V111" s="397" t="s">
        <v>120</v>
      </c>
      <c r="W111" s="397" t="s">
        <v>121</v>
      </c>
      <c r="X111" s="563">
        <v>2</v>
      </c>
      <c r="Y111" s="564"/>
      <c r="Z111" s="565"/>
      <c r="AA111" s="563">
        <v>1</v>
      </c>
      <c r="AB111" s="564"/>
      <c r="AC111" s="565"/>
      <c r="AD111" s="563">
        <v>2</v>
      </c>
      <c r="AE111" s="564"/>
      <c r="AF111" s="565"/>
      <c r="AG111" s="563">
        <v>2</v>
      </c>
      <c r="AH111" s="564"/>
      <c r="AI111" s="565"/>
      <c r="AJ111" s="398">
        <f t="shared" si="20"/>
        <v>0.875</v>
      </c>
      <c r="AK111" s="398" t="str">
        <f t="shared" si="21"/>
        <v>Efectivo</v>
      </c>
      <c r="AL111" s="398">
        <v>0</v>
      </c>
      <c r="AM111" s="398" t="str">
        <f t="shared" si="22"/>
        <v xml:space="preserve">0% </v>
      </c>
      <c r="AN111" s="398">
        <v>0.88</v>
      </c>
      <c r="AO111" s="398" t="str">
        <f t="shared" si="23"/>
        <v>60%</v>
      </c>
      <c r="AQ111" s="589"/>
      <c r="AR111" s="589"/>
      <c r="AS111" s="589"/>
      <c r="AT111" s="577"/>
      <c r="AU111" s="577"/>
      <c r="AV111" s="577"/>
      <c r="AW111" s="577"/>
      <c r="AX111" s="580"/>
      <c r="AZ111" s="583"/>
      <c r="BA111" s="606"/>
      <c r="BB111" s="604"/>
    </row>
    <row r="112" spans="2:54" ht="18" customHeight="1">
      <c r="B112" s="567"/>
      <c r="C112" s="570"/>
      <c r="D112" s="598"/>
      <c r="E112" s="598"/>
      <c r="F112" s="598"/>
      <c r="G112" s="598"/>
      <c r="H112" s="598"/>
      <c r="I112" s="598"/>
      <c r="J112" s="570"/>
      <c r="K112" s="211" t="s">
        <v>787</v>
      </c>
      <c r="M112" s="595"/>
      <c r="N112" s="595"/>
      <c r="O112" s="595"/>
      <c r="P112" s="595"/>
      <c r="Q112" s="595"/>
      <c r="R112" s="595"/>
      <c r="S112" s="577"/>
      <c r="U112" s="211" t="str">
        <f t="shared" si="19"/>
        <v>Implementación del plan de manejo integral de residuos</v>
      </c>
      <c r="V112" s="397" t="s">
        <v>120</v>
      </c>
      <c r="W112" s="397" t="s">
        <v>121</v>
      </c>
      <c r="X112" s="563">
        <v>2</v>
      </c>
      <c r="Y112" s="564"/>
      <c r="Z112" s="565"/>
      <c r="AA112" s="563">
        <v>1</v>
      </c>
      <c r="AB112" s="564"/>
      <c r="AC112" s="565"/>
      <c r="AD112" s="563">
        <v>2</v>
      </c>
      <c r="AE112" s="564"/>
      <c r="AF112" s="565"/>
      <c r="AG112" s="563">
        <v>2</v>
      </c>
      <c r="AH112" s="564"/>
      <c r="AI112" s="565"/>
      <c r="AJ112" s="398">
        <f t="shared" si="20"/>
        <v>0.875</v>
      </c>
      <c r="AK112" s="398" t="str">
        <f t="shared" si="21"/>
        <v>Efectivo</v>
      </c>
      <c r="AL112" s="398">
        <v>0</v>
      </c>
      <c r="AM112" s="398" t="str">
        <f t="shared" si="22"/>
        <v xml:space="preserve">0% </v>
      </c>
      <c r="AN112" s="398">
        <v>0.88</v>
      </c>
      <c r="AO112" s="398" t="str">
        <f t="shared" si="23"/>
        <v>60%</v>
      </c>
      <c r="AQ112" s="589"/>
      <c r="AR112" s="589"/>
      <c r="AS112" s="589"/>
      <c r="AT112" s="577"/>
      <c r="AU112" s="577"/>
      <c r="AV112" s="577"/>
      <c r="AW112" s="577"/>
      <c r="AX112" s="580"/>
      <c r="AZ112" s="583"/>
      <c r="BA112" s="606"/>
      <c r="BB112" s="604"/>
    </row>
    <row r="113" spans="2:54" ht="18" customHeight="1">
      <c r="B113" s="567"/>
      <c r="C113" s="570"/>
      <c r="D113" s="598"/>
      <c r="E113" s="598"/>
      <c r="F113" s="598"/>
      <c r="G113" s="598"/>
      <c r="H113" s="598"/>
      <c r="I113" s="598"/>
      <c r="J113" s="570"/>
      <c r="K113" s="207" t="s">
        <v>773</v>
      </c>
      <c r="M113" s="595"/>
      <c r="N113" s="595"/>
      <c r="O113" s="595"/>
      <c r="P113" s="595"/>
      <c r="Q113" s="595"/>
      <c r="R113" s="595"/>
      <c r="S113" s="577"/>
      <c r="U113" s="211" t="str">
        <f t="shared" si="19"/>
        <v>Indicador de aprovechamiento de residuos</v>
      </c>
      <c r="V113" s="397" t="s">
        <v>120</v>
      </c>
      <c r="W113" s="397" t="s">
        <v>121</v>
      </c>
      <c r="X113" s="563">
        <v>2</v>
      </c>
      <c r="Y113" s="564"/>
      <c r="Z113" s="565"/>
      <c r="AA113" s="563">
        <v>1</v>
      </c>
      <c r="AB113" s="564"/>
      <c r="AC113" s="565"/>
      <c r="AD113" s="563">
        <v>2</v>
      </c>
      <c r="AE113" s="564"/>
      <c r="AF113" s="565"/>
      <c r="AG113" s="563">
        <v>2</v>
      </c>
      <c r="AH113" s="564"/>
      <c r="AI113" s="565"/>
      <c r="AJ113" s="398">
        <f t="shared" si="20"/>
        <v>0.875</v>
      </c>
      <c r="AK113" s="398" t="str">
        <f t="shared" si="21"/>
        <v>Efectivo</v>
      </c>
      <c r="AL113" s="398">
        <v>0</v>
      </c>
      <c r="AM113" s="398" t="str">
        <f t="shared" si="22"/>
        <v xml:space="preserve">0% </v>
      </c>
      <c r="AN113" s="398">
        <v>0.88</v>
      </c>
      <c r="AO113" s="398" t="str">
        <f t="shared" si="23"/>
        <v>60%</v>
      </c>
      <c r="AQ113" s="589"/>
      <c r="AR113" s="589"/>
      <c r="AS113" s="589"/>
      <c r="AT113" s="577"/>
      <c r="AU113" s="577"/>
      <c r="AV113" s="577"/>
      <c r="AW113" s="577"/>
      <c r="AX113" s="580"/>
      <c r="AZ113" s="583"/>
      <c r="BA113" s="606"/>
      <c r="BB113" s="604"/>
    </row>
    <row r="114" spans="2:54" ht="18" customHeight="1">
      <c r="B114" s="567"/>
      <c r="C114" s="570"/>
      <c r="D114" s="598"/>
      <c r="E114" s="598"/>
      <c r="F114" s="598"/>
      <c r="G114" s="598"/>
      <c r="H114" s="598"/>
      <c r="I114" s="598"/>
      <c r="J114" s="570"/>
      <c r="K114" s="207" t="s">
        <v>793</v>
      </c>
      <c r="M114" s="595"/>
      <c r="N114" s="595"/>
      <c r="O114" s="595"/>
      <c r="P114" s="595"/>
      <c r="Q114" s="595"/>
      <c r="R114" s="595"/>
      <c r="S114" s="577"/>
      <c r="U114" s="211" t="str">
        <f t="shared" si="19"/>
        <v>Inspecciones de puntos de acopio, manejo de residuos</v>
      </c>
      <c r="V114" s="397" t="s">
        <v>120</v>
      </c>
      <c r="W114" s="397" t="s">
        <v>121</v>
      </c>
      <c r="X114" s="563">
        <v>2</v>
      </c>
      <c r="Y114" s="564"/>
      <c r="Z114" s="565"/>
      <c r="AA114" s="563">
        <v>0</v>
      </c>
      <c r="AB114" s="564"/>
      <c r="AC114" s="565"/>
      <c r="AD114" s="563">
        <v>2</v>
      </c>
      <c r="AE114" s="564"/>
      <c r="AF114" s="565"/>
      <c r="AG114" s="563">
        <v>2</v>
      </c>
      <c r="AH114" s="564"/>
      <c r="AI114" s="565"/>
      <c r="AJ114" s="398">
        <f t="shared" si="20"/>
        <v>0.75</v>
      </c>
      <c r="AK114" s="398" t="str">
        <f t="shared" si="21"/>
        <v>Medianamente Efectivo</v>
      </c>
      <c r="AL114" s="398">
        <v>0</v>
      </c>
      <c r="AM114" s="398" t="str">
        <f t="shared" si="22"/>
        <v xml:space="preserve">0% </v>
      </c>
      <c r="AN114" s="398">
        <v>0.88</v>
      </c>
      <c r="AO114" s="398" t="str">
        <f t="shared" si="23"/>
        <v>60%</v>
      </c>
      <c r="AQ114" s="589"/>
      <c r="AR114" s="589"/>
      <c r="AS114" s="589"/>
      <c r="AT114" s="577"/>
      <c r="AU114" s="577"/>
      <c r="AV114" s="577"/>
      <c r="AW114" s="577"/>
      <c r="AX114" s="580"/>
      <c r="AZ114" s="583"/>
      <c r="BA114" s="606"/>
      <c r="BB114" s="604"/>
    </row>
    <row r="115" spans="2:54" ht="31.5" customHeight="1">
      <c r="B115" s="568"/>
      <c r="C115" s="571"/>
      <c r="D115" s="592"/>
      <c r="E115" s="592"/>
      <c r="F115" s="592"/>
      <c r="G115" s="592"/>
      <c r="H115" s="592"/>
      <c r="I115" s="592"/>
      <c r="J115" s="571"/>
      <c r="K115" s="207" t="s">
        <v>792</v>
      </c>
      <c r="M115" s="596"/>
      <c r="N115" s="596"/>
      <c r="O115" s="596"/>
      <c r="P115" s="596"/>
      <c r="Q115" s="596"/>
      <c r="R115" s="596"/>
      <c r="S115" s="578"/>
      <c r="U115" s="211" t="str">
        <f t="shared" si="19"/>
        <v xml:space="preserve">Capacitaciones y campañas de manejo y separación de residuos reciclables de residuos </v>
      </c>
      <c r="V115" s="397" t="s">
        <v>109</v>
      </c>
      <c r="W115" s="397" t="s">
        <v>121</v>
      </c>
      <c r="X115" s="563">
        <v>2</v>
      </c>
      <c r="Y115" s="564"/>
      <c r="Z115" s="565"/>
      <c r="AA115" s="563">
        <v>0</v>
      </c>
      <c r="AB115" s="564"/>
      <c r="AC115" s="565"/>
      <c r="AD115" s="563">
        <v>2</v>
      </c>
      <c r="AE115" s="564"/>
      <c r="AF115" s="565"/>
      <c r="AG115" s="563">
        <v>2</v>
      </c>
      <c r="AH115" s="564"/>
      <c r="AI115" s="565"/>
      <c r="AJ115" s="398">
        <f t="shared" si="20"/>
        <v>0.75</v>
      </c>
      <c r="AK115" s="398" t="str">
        <f t="shared" si="21"/>
        <v>Medianamente Efectivo</v>
      </c>
      <c r="AL115" s="398">
        <v>0</v>
      </c>
      <c r="AM115" s="398" t="str">
        <f t="shared" si="22"/>
        <v xml:space="preserve">0% </v>
      </c>
      <c r="AN115" s="398">
        <v>0.88</v>
      </c>
      <c r="AO115" s="398" t="str">
        <f t="shared" si="23"/>
        <v>60%</v>
      </c>
      <c r="AQ115" s="590"/>
      <c r="AR115" s="590"/>
      <c r="AS115" s="590"/>
      <c r="AT115" s="578"/>
      <c r="AU115" s="578"/>
      <c r="AV115" s="578"/>
      <c r="AW115" s="578"/>
      <c r="AX115" s="581"/>
      <c r="AZ115" s="584"/>
      <c r="BA115" s="607"/>
      <c r="BB115" s="605"/>
    </row>
    <row r="116" spans="2:54" ht="29.25" customHeight="1">
      <c r="B116" s="597" t="s">
        <v>898</v>
      </c>
      <c r="C116" s="593" t="s">
        <v>749</v>
      </c>
      <c r="D116" s="591"/>
      <c r="E116" s="591" t="s">
        <v>119</v>
      </c>
      <c r="F116" s="591"/>
      <c r="G116" s="591"/>
      <c r="H116" s="591"/>
      <c r="I116" s="591"/>
      <c r="J116" s="593" t="s">
        <v>748</v>
      </c>
      <c r="K116" s="211" t="s">
        <v>801</v>
      </c>
      <c r="M116" s="594">
        <v>3</v>
      </c>
      <c r="N116" s="594" t="str">
        <f t="shared" si="7"/>
        <v>Media</v>
      </c>
      <c r="O116" s="594">
        <v>5</v>
      </c>
      <c r="P116" s="594" t="str">
        <f t="shared" si="8"/>
        <v>Significativo</v>
      </c>
      <c r="Q116" s="594" t="s">
        <v>45</v>
      </c>
      <c r="R116" s="594">
        <f t="shared" si="9"/>
        <v>15</v>
      </c>
      <c r="S116" s="576" t="str">
        <f t="shared" si="10"/>
        <v>Alto</v>
      </c>
      <c r="U116" s="211" t="str">
        <f t="shared" si="19"/>
        <v>Seguimiento, revisión y actualización de la Matriz de requisitos legales ambientales</v>
      </c>
      <c r="V116" s="397" t="s">
        <v>120</v>
      </c>
      <c r="W116" s="397" t="s">
        <v>121</v>
      </c>
      <c r="X116" s="563">
        <v>2</v>
      </c>
      <c r="Y116" s="564"/>
      <c r="Z116" s="565"/>
      <c r="AA116" s="563">
        <v>1</v>
      </c>
      <c r="AB116" s="564"/>
      <c r="AC116" s="565"/>
      <c r="AD116" s="563">
        <v>2</v>
      </c>
      <c r="AE116" s="564"/>
      <c r="AF116" s="565"/>
      <c r="AG116" s="563">
        <v>2</v>
      </c>
      <c r="AH116" s="564"/>
      <c r="AI116" s="565"/>
      <c r="AJ116" s="398">
        <f t="shared" si="20"/>
        <v>0.875</v>
      </c>
      <c r="AK116" s="398" t="str">
        <f t="shared" si="21"/>
        <v>Efectivo</v>
      </c>
      <c r="AL116" s="398">
        <v>0</v>
      </c>
      <c r="AM116" s="398" t="str">
        <f t="shared" si="22"/>
        <v xml:space="preserve">0% </v>
      </c>
      <c r="AN116" s="398">
        <v>0.88</v>
      </c>
      <c r="AO116" s="398" t="str">
        <f t="shared" si="23"/>
        <v>60%</v>
      </c>
      <c r="AQ116" s="588">
        <f t="shared" si="11"/>
        <v>3</v>
      </c>
      <c r="AR116" s="588" t="str">
        <f t="shared" si="12"/>
        <v>Media</v>
      </c>
      <c r="AS116" s="588">
        <f>O116-(O116*AO116)</f>
        <v>2</v>
      </c>
      <c r="AT116" s="576" t="str">
        <f t="shared" si="14"/>
        <v>Bajo</v>
      </c>
      <c r="AU116" s="576" t="str">
        <f t="shared" si="15"/>
        <v>Legal y Regulatoria</v>
      </c>
      <c r="AV116" s="576">
        <f>AQ116*AS116</f>
        <v>6</v>
      </c>
      <c r="AW116" s="576" t="str">
        <f t="shared" si="17"/>
        <v>Medio</v>
      </c>
      <c r="AX116" s="579" t="str">
        <f t="shared" ref="AX116:AX138" si="24">IF(AV116=1," Aceptar el riesgo. No determinar acciones.",IF(AV116=2," Aceptar el riesgo. No determinar acciones.",IF(AV116=3," Aceptar el riesgo. No determinar acciones.",IF(AV116=4," Aceptar el riesgo. No determinar acciones.",IF(AV116=5," Evaluar a juicio de experto la nececidad de deterrminar acciones para prevenir su ocurrencia",IF(AV116=6," Evaluar a juicio de experto la nececidad de deterrminar acciones para prevenir su ocurrencia",IF(AV116=8," Evaluar a juicio de experto la nececidad de deterrminar acciones para prevenir su ocurrencia",IF(AV116=9," Evaluar a juicio de experto la nececidad de deterrminar acciones para prevenir su ocurrencia",IF(AV116=10," Evaluar a juicio de experto la nececidad de deterrminar acciones para prevenir su ocurrencia",IF(AV116=12," Evaluar a juicio de experto la nececidad de deterrminar acciones para prevenir su ocurrencia",IF(AV116=15," Deterrminar acciones para prevenir su ocurrencia, compartirla o eliminarla.",IF(AV116=16," Deterrminar acciones para prevenir su ocurrencia, compartirla o eliminarla.",IF(AV116=20," Deterrminar acciones para prevenir su ocurrencia, compartirla o eliminarla.",IF(AV116=25," Deterrminar acciones para prevenir su ocurrencia, compartirla o eliminarla."," Aceptar el riesgo. No determinar acciones."))))))))))))))</f>
        <v xml:space="preserve"> Evaluar a juicio de experto la nececidad de deterrminar acciones para prevenir su ocurrencia</v>
      </c>
      <c r="AZ116" s="582" t="s">
        <v>889</v>
      </c>
      <c r="BA116" s="573" t="s">
        <v>891</v>
      </c>
      <c r="BB116" s="573" t="s">
        <v>1131</v>
      </c>
    </row>
    <row r="117" spans="2:54" ht="29.25" customHeight="1">
      <c r="B117" s="567"/>
      <c r="C117" s="570"/>
      <c r="D117" s="598"/>
      <c r="E117" s="598"/>
      <c r="F117" s="598"/>
      <c r="G117" s="598"/>
      <c r="H117" s="598"/>
      <c r="I117" s="598"/>
      <c r="J117" s="570"/>
      <c r="K117" s="211" t="s">
        <v>800</v>
      </c>
      <c r="M117" s="595"/>
      <c r="N117" s="595"/>
      <c r="O117" s="595"/>
      <c r="P117" s="595"/>
      <c r="Q117" s="595"/>
      <c r="R117" s="595"/>
      <c r="S117" s="577"/>
      <c r="U117" s="211" t="str">
        <f t="shared" si="19"/>
        <v>Seguimiento y revisión al documento objetivos, metas y programas ambientales</v>
      </c>
      <c r="V117" s="397" t="s">
        <v>120</v>
      </c>
      <c r="W117" s="397" t="s">
        <v>121</v>
      </c>
      <c r="X117" s="563">
        <v>2</v>
      </c>
      <c r="Y117" s="564"/>
      <c r="Z117" s="565"/>
      <c r="AA117" s="563">
        <v>1</v>
      </c>
      <c r="AB117" s="564"/>
      <c r="AC117" s="565"/>
      <c r="AD117" s="563">
        <v>2</v>
      </c>
      <c r="AE117" s="564"/>
      <c r="AF117" s="565"/>
      <c r="AG117" s="563">
        <v>2</v>
      </c>
      <c r="AH117" s="564"/>
      <c r="AI117" s="565"/>
      <c r="AJ117" s="398">
        <f t="shared" si="20"/>
        <v>0.875</v>
      </c>
      <c r="AK117" s="398" t="str">
        <f t="shared" si="21"/>
        <v>Efectivo</v>
      </c>
      <c r="AL117" s="398">
        <v>0</v>
      </c>
      <c r="AM117" s="398" t="str">
        <f t="shared" si="22"/>
        <v xml:space="preserve">0% </v>
      </c>
      <c r="AN117" s="398">
        <v>0.88</v>
      </c>
      <c r="AO117" s="398" t="str">
        <f t="shared" si="23"/>
        <v>60%</v>
      </c>
      <c r="AQ117" s="589"/>
      <c r="AR117" s="589"/>
      <c r="AS117" s="589"/>
      <c r="AT117" s="577"/>
      <c r="AU117" s="577"/>
      <c r="AV117" s="577"/>
      <c r="AW117" s="577"/>
      <c r="AX117" s="580"/>
      <c r="AZ117" s="583"/>
      <c r="BA117" s="574"/>
      <c r="BB117" s="574"/>
    </row>
    <row r="118" spans="2:54" ht="29.25" customHeight="1">
      <c r="B118" s="567"/>
      <c r="C118" s="570"/>
      <c r="D118" s="592"/>
      <c r="E118" s="592"/>
      <c r="F118" s="592"/>
      <c r="G118" s="592"/>
      <c r="H118" s="592"/>
      <c r="I118" s="592"/>
      <c r="J118" s="571"/>
      <c r="K118" s="211" t="s">
        <v>799</v>
      </c>
      <c r="M118" s="595"/>
      <c r="N118" s="595"/>
      <c r="O118" s="595"/>
      <c r="P118" s="595"/>
      <c r="Q118" s="595"/>
      <c r="R118" s="595"/>
      <c r="S118" s="577"/>
      <c r="U118" s="211" t="str">
        <f t="shared" si="19"/>
        <v>Seguimiento y revisión al documento a la Matriz de Identificación de Aspectos e Impactos Ambientales</v>
      </c>
      <c r="V118" s="397" t="s">
        <v>120</v>
      </c>
      <c r="W118" s="397" t="s">
        <v>121</v>
      </c>
      <c r="X118" s="563">
        <v>2</v>
      </c>
      <c r="Y118" s="564"/>
      <c r="Z118" s="565"/>
      <c r="AA118" s="563">
        <v>1</v>
      </c>
      <c r="AB118" s="564"/>
      <c r="AC118" s="565"/>
      <c r="AD118" s="563">
        <v>2</v>
      </c>
      <c r="AE118" s="564"/>
      <c r="AF118" s="565"/>
      <c r="AG118" s="563">
        <v>2</v>
      </c>
      <c r="AH118" s="564"/>
      <c r="AI118" s="565"/>
      <c r="AJ118" s="398">
        <f t="shared" si="20"/>
        <v>0.875</v>
      </c>
      <c r="AK118" s="398" t="str">
        <f t="shared" si="21"/>
        <v>Efectivo</v>
      </c>
      <c r="AL118" s="398">
        <v>0</v>
      </c>
      <c r="AM118" s="398" t="str">
        <f t="shared" si="22"/>
        <v xml:space="preserve">0% </v>
      </c>
      <c r="AN118" s="398">
        <v>0.88</v>
      </c>
      <c r="AO118" s="398" t="str">
        <f t="shared" si="23"/>
        <v>60%</v>
      </c>
      <c r="AQ118" s="589"/>
      <c r="AR118" s="589"/>
      <c r="AS118" s="589"/>
      <c r="AT118" s="577"/>
      <c r="AU118" s="577"/>
      <c r="AV118" s="577"/>
      <c r="AW118" s="577"/>
      <c r="AX118" s="580"/>
      <c r="AZ118" s="583"/>
      <c r="BA118" s="574"/>
      <c r="BB118" s="574"/>
    </row>
    <row r="119" spans="2:54" ht="36.75" customHeight="1">
      <c r="B119" s="567"/>
      <c r="C119" s="570"/>
      <c r="D119" s="591"/>
      <c r="E119" s="591"/>
      <c r="F119" s="591"/>
      <c r="G119" s="591" t="s">
        <v>119</v>
      </c>
      <c r="H119" s="591"/>
      <c r="I119" s="591"/>
      <c r="J119" s="569" t="s">
        <v>747</v>
      </c>
      <c r="K119" s="211" t="s">
        <v>801</v>
      </c>
      <c r="M119" s="595"/>
      <c r="N119" s="595"/>
      <c r="O119" s="595"/>
      <c r="P119" s="595"/>
      <c r="Q119" s="595"/>
      <c r="R119" s="595"/>
      <c r="S119" s="577"/>
      <c r="U119" s="211" t="str">
        <f t="shared" si="19"/>
        <v>Seguimiento, revisión y actualización de la Matriz de requisitos legales ambientales</v>
      </c>
      <c r="V119" s="397" t="s">
        <v>120</v>
      </c>
      <c r="W119" s="397" t="s">
        <v>121</v>
      </c>
      <c r="X119" s="563">
        <v>2</v>
      </c>
      <c r="Y119" s="564"/>
      <c r="Z119" s="565"/>
      <c r="AA119" s="563">
        <v>1</v>
      </c>
      <c r="AB119" s="564"/>
      <c r="AC119" s="565"/>
      <c r="AD119" s="563">
        <v>2</v>
      </c>
      <c r="AE119" s="564"/>
      <c r="AF119" s="565"/>
      <c r="AG119" s="563">
        <v>2</v>
      </c>
      <c r="AH119" s="564"/>
      <c r="AI119" s="565"/>
      <c r="AJ119" s="398">
        <f t="shared" si="20"/>
        <v>0.875</v>
      </c>
      <c r="AK119" s="398" t="str">
        <f t="shared" si="21"/>
        <v>Efectivo</v>
      </c>
      <c r="AL119" s="398">
        <v>0</v>
      </c>
      <c r="AM119" s="398" t="str">
        <f t="shared" si="22"/>
        <v xml:space="preserve">0% </v>
      </c>
      <c r="AN119" s="398">
        <v>0.88</v>
      </c>
      <c r="AO119" s="398" t="str">
        <f t="shared" si="23"/>
        <v>60%</v>
      </c>
      <c r="AQ119" s="589"/>
      <c r="AR119" s="589"/>
      <c r="AS119" s="589"/>
      <c r="AT119" s="577"/>
      <c r="AU119" s="577"/>
      <c r="AV119" s="577"/>
      <c r="AW119" s="577"/>
      <c r="AX119" s="580"/>
      <c r="AZ119" s="583"/>
      <c r="BA119" s="574"/>
      <c r="BB119" s="574"/>
    </row>
    <row r="120" spans="2:54" ht="31.5" customHeight="1">
      <c r="B120" s="567"/>
      <c r="C120" s="570"/>
      <c r="D120" s="598"/>
      <c r="E120" s="598"/>
      <c r="F120" s="598"/>
      <c r="G120" s="598"/>
      <c r="H120" s="598"/>
      <c r="I120" s="598"/>
      <c r="J120" s="569"/>
      <c r="K120" s="211" t="s">
        <v>800</v>
      </c>
      <c r="M120" s="595"/>
      <c r="N120" s="595"/>
      <c r="O120" s="595"/>
      <c r="P120" s="595"/>
      <c r="Q120" s="595"/>
      <c r="R120" s="595"/>
      <c r="S120" s="577"/>
      <c r="U120" s="211" t="str">
        <f t="shared" si="19"/>
        <v>Seguimiento y revisión al documento objetivos, metas y programas ambientales</v>
      </c>
      <c r="V120" s="397" t="s">
        <v>120</v>
      </c>
      <c r="W120" s="397" t="s">
        <v>121</v>
      </c>
      <c r="X120" s="563">
        <v>2</v>
      </c>
      <c r="Y120" s="564"/>
      <c r="Z120" s="565"/>
      <c r="AA120" s="563">
        <v>1</v>
      </c>
      <c r="AB120" s="564"/>
      <c r="AC120" s="565"/>
      <c r="AD120" s="563">
        <v>2</v>
      </c>
      <c r="AE120" s="564"/>
      <c r="AF120" s="565"/>
      <c r="AG120" s="563">
        <v>2</v>
      </c>
      <c r="AH120" s="564"/>
      <c r="AI120" s="565"/>
      <c r="AJ120" s="398">
        <f t="shared" si="20"/>
        <v>0.875</v>
      </c>
      <c r="AK120" s="398" t="str">
        <f t="shared" si="21"/>
        <v>Efectivo</v>
      </c>
      <c r="AL120" s="398">
        <v>0</v>
      </c>
      <c r="AM120" s="398" t="str">
        <f t="shared" si="22"/>
        <v xml:space="preserve">0% </v>
      </c>
      <c r="AN120" s="398">
        <v>0.88</v>
      </c>
      <c r="AO120" s="398" t="str">
        <f t="shared" si="23"/>
        <v>60%</v>
      </c>
      <c r="AQ120" s="589"/>
      <c r="AR120" s="589"/>
      <c r="AS120" s="589"/>
      <c r="AT120" s="577"/>
      <c r="AU120" s="577"/>
      <c r="AV120" s="577"/>
      <c r="AW120" s="577"/>
      <c r="AX120" s="580"/>
      <c r="AZ120" s="583"/>
      <c r="BA120" s="574"/>
      <c r="BB120" s="574"/>
    </row>
    <row r="121" spans="2:54" ht="36.75" customHeight="1">
      <c r="B121" s="568"/>
      <c r="C121" s="571"/>
      <c r="D121" s="592"/>
      <c r="E121" s="592"/>
      <c r="F121" s="592"/>
      <c r="G121" s="592"/>
      <c r="H121" s="592"/>
      <c r="I121" s="592"/>
      <c r="J121" s="569"/>
      <c r="K121" s="211" t="s">
        <v>799</v>
      </c>
      <c r="M121" s="596"/>
      <c r="N121" s="596"/>
      <c r="O121" s="596"/>
      <c r="P121" s="596"/>
      <c r="Q121" s="596"/>
      <c r="R121" s="596"/>
      <c r="S121" s="578"/>
      <c r="U121" s="211" t="str">
        <f t="shared" si="19"/>
        <v>Seguimiento y revisión al documento a la Matriz de Identificación de Aspectos e Impactos Ambientales</v>
      </c>
      <c r="V121" s="397" t="s">
        <v>120</v>
      </c>
      <c r="W121" s="397" t="s">
        <v>121</v>
      </c>
      <c r="X121" s="563">
        <v>2</v>
      </c>
      <c r="Y121" s="564"/>
      <c r="Z121" s="565"/>
      <c r="AA121" s="563">
        <v>1</v>
      </c>
      <c r="AB121" s="564"/>
      <c r="AC121" s="565"/>
      <c r="AD121" s="563">
        <v>2</v>
      </c>
      <c r="AE121" s="564"/>
      <c r="AF121" s="565"/>
      <c r="AG121" s="563">
        <v>2</v>
      </c>
      <c r="AH121" s="564"/>
      <c r="AI121" s="565"/>
      <c r="AJ121" s="398">
        <f t="shared" si="20"/>
        <v>0.875</v>
      </c>
      <c r="AK121" s="398" t="str">
        <f t="shared" si="21"/>
        <v>Efectivo</v>
      </c>
      <c r="AL121" s="398">
        <v>0</v>
      </c>
      <c r="AM121" s="398" t="str">
        <f t="shared" si="22"/>
        <v xml:space="preserve">0% </v>
      </c>
      <c r="AN121" s="398">
        <v>0.88</v>
      </c>
      <c r="AO121" s="398" t="str">
        <f t="shared" si="23"/>
        <v>60%</v>
      </c>
      <c r="AQ121" s="590"/>
      <c r="AR121" s="590"/>
      <c r="AS121" s="590"/>
      <c r="AT121" s="578"/>
      <c r="AU121" s="578"/>
      <c r="AV121" s="578"/>
      <c r="AW121" s="578"/>
      <c r="AX121" s="581"/>
      <c r="AZ121" s="584"/>
      <c r="BA121" s="575"/>
      <c r="BB121" s="575"/>
    </row>
    <row r="122" spans="2:54" ht="25.5" customHeight="1">
      <c r="B122" s="597" t="s">
        <v>899</v>
      </c>
      <c r="C122" s="593" t="s">
        <v>1084</v>
      </c>
      <c r="D122" s="591"/>
      <c r="E122" s="591" t="s">
        <v>119</v>
      </c>
      <c r="F122" s="591"/>
      <c r="G122" s="591"/>
      <c r="H122" s="591"/>
      <c r="I122" s="591"/>
      <c r="J122" s="593" t="s">
        <v>746</v>
      </c>
      <c r="K122" s="211" t="s">
        <v>803</v>
      </c>
      <c r="M122" s="594">
        <v>5</v>
      </c>
      <c r="N122" s="594" t="str">
        <f t="shared" si="7"/>
        <v>Esperada</v>
      </c>
      <c r="O122" s="594">
        <v>5</v>
      </c>
      <c r="P122" s="594" t="str">
        <f t="shared" si="8"/>
        <v>Significativo</v>
      </c>
      <c r="Q122" s="594" t="s">
        <v>44</v>
      </c>
      <c r="R122" s="594">
        <f t="shared" si="9"/>
        <v>25</v>
      </c>
      <c r="S122" s="576" t="str">
        <f t="shared" si="10"/>
        <v>Alto</v>
      </c>
      <c r="U122" s="211" t="str">
        <f t="shared" si="19"/>
        <v>Actas de acuerdo y asistencia a reuniones con las comunidades</v>
      </c>
      <c r="V122" s="397" t="s">
        <v>109</v>
      </c>
      <c r="W122" s="397" t="s">
        <v>129</v>
      </c>
      <c r="X122" s="563">
        <v>2</v>
      </c>
      <c r="Y122" s="564"/>
      <c r="Z122" s="565"/>
      <c r="AA122" s="563">
        <v>0</v>
      </c>
      <c r="AB122" s="564"/>
      <c r="AC122" s="565"/>
      <c r="AD122" s="563">
        <v>2</v>
      </c>
      <c r="AE122" s="564"/>
      <c r="AF122" s="565"/>
      <c r="AG122" s="563">
        <v>2</v>
      </c>
      <c r="AH122" s="564"/>
      <c r="AI122" s="565"/>
      <c r="AJ122" s="398">
        <f t="shared" si="20"/>
        <v>0.75</v>
      </c>
      <c r="AK122" s="398" t="str">
        <f t="shared" si="21"/>
        <v>Medianamente Efectivo</v>
      </c>
      <c r="AL122" s="398">
        <v>0</v>
      </c>
      <c r="AM122" s="398" t="str">
        <f t="shared" si="22"/>
        <v xml:space="preserve">0% </v>
      </c>
      <c r="AN122" s="398">
        <v>0.88</v>
      </c>
      <c r="AO122" s="398" t="str">
        <f t="shared" si="23"/>
        <v>60%</v>
      </c>
      <c r="AQ122" s="588">
        <f t="shared" si="11"/>
        <v>5</v>
      </c>
      <c r="AR122" s="588" t="str">
        <f t="shared" si="12"/>
        <v>Esperada</v>
      </c>
      <c r="AS122" s="588">
        <f t="shared" si="13"/>
        <v>2</v>
      </c>
      <c r="AT122" s="576" t="str">
        <f>IF(AS122=5,"Significativo",IF(AS122=4,"Alto",IF(AS122=3,"Medio",IF(AS122=2,"Bajo",IF(AS122=1,"No Significativo","No Significativo")))))</f>
        <v>Bajo</v>
      </c>
      <c r="AU122" s="576" t="str">
        <f t="shared" si="15"/>
        <v>Usuarios y mercado</v>
      </c>
      <c r="AV122" s="576">
        <f t="shared" si="16"/>
        <v>10</v>
      </c>
      <c r="AW122" s="576" t="str">
        <f t="shared" si="17"/>
        <v>Medio</v>
      </c>
      <c r="AX122" s="579" t="str">
        <f t="shared" si="24"/>
        <v xml:space="preserve"> Evaluar a juicio de experto la nececidad de deterrminar acciones para prevenir su ocurrencia</v>
      </c>
      <c r="AZ122" s="582" t="s">
        <v>1085</v>
      </c>
      <c r="BA122" s="585" t="s">
        <v>107</v>
      </c>
      <c r="BB122" s="573" t="s">
        <v>1132</v>
      </c>
    </row>
    <row r="123" spans="2:54" ht="25.5" customHeight="1">
      <c r="B123" s="567"/>
      <c r="C123" s="570"/>
      <c r="D123" s="592"/>
      <c r="E123" s="592"/>
      <c r="F123" s="592"/>
      <c r="G123" s="592"/>
      <c r="H123" s="592"/>
      <c r="I123" s="592"/>
      <c r="J123" s="571"/>
      <c r="K123" s="211" t="s">
        <v>802</v>
      </c>
      <c r="M123" s="595"/>
      <c r="N123" s="595"/>
      <c r="O123" s="595"/>
      <c r="P123" s="595"/>
      <c r="Q123" s="595"/>
      <c r="R123" s="595"/>
      <c r="S123" s="577"/>
      <c r="U123" s="211" t="str">
        <f t="shared" si="19"/>
        <v>Jornadas integrales y sociales con las comunidades</v>
      </c>
      <c r="V123" s="397" t="s">
        <v>109</v>
      </c>
      <c r="W123" s="397" t="s">
        <v>129</v>
      </c>
      <c r="X123" s="563">
        <v>2</v>
      </c>
      <c r="Y123" s="564"/>
      <c r="Z123" s="565"/>
      <c r="AA123" s="563">
        <v>1</v>
      </c>
      <c r="AB123" s="564"/>
      <c r="AC123" s="565"/>
      <c r="AD123" s="563">
        <v>2</v>
      </c>
      <c r="AE123" s="564"/>
      <c r="AF123" s="565"/>
      <c r="AG123" s="563">
        <v>2</v>
      </c>
      <c r="AH123" s="564"/>
      <c r="AI123" s="565"/>
      <c r="AJ123" s="398">
        <f t="shared" si="20"/>
        <v>0.875</v>
      </c>
      <c r="AK123" s="401" t="str">
        <f t="shared" si="21"/>
        <v>Efectivo</v>
      </c>
      <c r="AL123" s="398">
        <v>0</v>
      </c>
      <c r="AM123" s="398" t="str">
        <f t="shared" si="22"/>
        <v xml:space="preserve">0% </v>
      </c>
      <c r="AN123" s="398">
        <v>0.88</v>
      </c>
      <c r="AO123" s="398" t="str">
        <f t="shared" si="23"/>
        <v>60%</v>
      </c>
      <c r="AQ123" s="589"/>
      <c r="AR123" s="589"/>
      <c r="AS123" s="589"/>
      <c r="AT123" s="577"/>
      <c r="AU123" s="577"/>
      <c r="AV123" s="577"/>
      <c r="AW123" s="577"/>
      <c r="AX123" s="580"/>
      <c r="AZ123" s="583"/>
      <c r="BA123" s="586"/>
      <c r="BB123" s="574"/>
    </row>
    <row r="124" spans="2:54" ht="31.5" customHeight="1">
      <c r="B124" s="567"/>
      <c r="C124" s="570"/>
      <c r="D124" s="373"/>
      <c r="E124" s="373" t="s">
        <v>119</v>
      </c>
      <c r="F124" s="373"/>
      <c r="G124" s="373"/>
      <c r="H124" s="373"/>
      <c r="I124" s="373"/>
      <c r="J124" s="374" t="s">
        <v>745</v>
      </c>
      <c r="K124" s="211" t="s">
        <v>804</v>
      </c>
      <c r="M124" s="595"/>
      <c r="N124" s="595"/>
      <c r="O124" s="595"/>
      <c r="P124" s="595"/>
      <c r="Q124" s="595"/>
      <c r="R124" s="595"/>
      <c r="S124" s="577"/>
      <c r="U124" s="211" t="str">
        <f t="shared" si="19"/>
        <v>Informe de predicción climática en las áreas de influencia de DISPAC.</v>
      </c>
      <c r="V124" s="397" t="s">
        <v>109</v>
      </c>
      <c r="W124" s="397" t="s">
        <v>121</v>
      </c>
      <c r="X124" s="563">
        <v>2</v>
      </c>
      <c r="Y124" s="564"/>
      <c r="Z124" s="565"/>
      <c r="AA124" s="563">
        <v>0</v>
      </c>
      <c r="AB124" s="564"/>
      <c r="AC124" s="565"/>
      <c r="AD124" s="563">
        <v>2</v>
      </c>
      <c r="AE124" s="564"/>
      <c r="AF124" s="565"/>
      <c r="AG124" s="563">
        <v>2</v>
      </c>
      <c r="AH124" s="564"/>
      <c r="AI124" s="565"/>
      <c r="AJ124" s="398">
        <f t="shared" si="20"/>
        <v>0.75</v>
      </c>
      <c r="AK124" s="401" t="str">
        <f t="shared" si="21"/>
        <v>Medianamente Efectivo</v>
      </c>
      <c r="AL124" s="398">
        <v>0</v>
      </c>
      <c r="AM124" s="398" t="str">
        <f t="shared" si="22"/>
        <v xml:space="preserve">0% </v>
      </c>
      <c r="AN124" s="398">
        <v>0.88</v>
      </c>
      <c r="AO124" s="398" t="str">
        <f t="shared" si="23"/>
        <v>60%</v>
      </c>
      <c r="AQ124" s="589"/>
      <c r="AR124" s="589"/>
      <c r="AS124" s="589"/>
      <c r="AT124" s="577"/>
      <c r="AU124" s="577"/>
      <c r="AV124" s="577"/>
      <c r="AW124" s="577"/>
      <c r="AX124" s="580"/>
      <c r="AZ124" s="583"/>
      <c r="BA124" s="586"/>
      <c r="BB124" s="574"/>
    </row>
    <row r="125" spans="2:54" ht="26.25" customHeight="1">
      <c r="B125" s="567"/>
      <c r="C125" s="570"/>
      <c r="D125" s="591"/>
      <c r="E125" s="591" t="s">
        <v>119</v>
      </c>
      <c r="F125" s="591"/>
      <c r="G125" s="591"/>
      <c r="H125" s="591"/>
      <c r="I125" s="591"/>
      <c r="J125" s="593" t="s">
        <v>744</v>
      </c>
      <c r="K125" s="211" t="s">
        <v>804</v>
      </c>
      <c r="M125" s="595"/>
      <c r="N125" s="595"/>
      <c r="O125" s="595"/>
      <c r="P125" s="595"/>
      <c r="Q125" s="595"/>
      <c r="R125" s="595"/>
      <c r="S125" s="577"/>
      <c r="U125" s="211" t="str">
        <f t="shared" si="19"/>
        <v>Informe de predicción climática en las áreas de influencia de DISPAC.</v>
      </c>
      <c r="V125" s="397" t="s">
        <v>109</v>
      </c>
      <c r="W125" s="397" t="s">
        <v>121</v>
      </c>
      <c r="X125" s="563">
        <v>2</v>
      </c>
      <c r="Y125" s="564"/>
      <c r="Z125" s="565"/>
      <c r="AA125" s="563">
        <v>0</v>
      </c>
      <c r="AB125" s="564"/>
      <c r="AC125" s="565"/>
      <c r="AD125" s="563">
        <v>2</v>
      </c>
      <c r="AE125" s="564"/>
      <c r="AF125" s="565"/>
      <c r="AG125" s="563">
        <v>2</v>
      </c>
      <c r="AH125" s="564"/>
      <c r="AI125" s="565"/>
      <c r="AJ125" s="398">
        <f t="shared" si="20"/>
        <v>0.75</v>
      </c>
      <c r="AK125" s="401" t="str">
        <f t="shared" si="21"/>
        <v>Medianamente Efectivo</v>
      </c>
      <c r="AL125" s="398">
        <v>0</v>
      </c>
      <c r="AM125" s="398" t="str">
        <f t="shared" si="22"/>
        <v xml:space="preserve">0% </v>
      </c>
      <c r="AN125" s="398">
        <v>0.88</v>
      </c>
      <c r="AO125" s="398" t="str">
        <f t="shared" si="23"/>
        <v>60%</v>
      </c>
      <c r="AQ125" s="589"/>
      <c r="AR125" s="589"/>
      <c r="AS125" s="589"/>
      <c r="AT125" s="577"/>
      <c r="AU125" s="577"/>
      <c r="AV125" s="577"/>
      <c r="AW125" s="577"/>
      <c r="AX125" s="580"/>
      <c r="AZ125" s="583"/>
      <c r="BA125" s="586"/>
      <c r="BB125" s="574"/>
    </row>
    <row r="126" spans="2:54" ht="26.25" customHeight="1">
      <c r="B126" s="567"/>
      <c r="C126" s="570"/>
      <c r="D126" s="592"/>
      <c r="E126" s="592"/>
      <c r="F126" s="592"/>
      <c r="G126" s="592"/>
      <c r="H126" s="592"/>
      <c r="I126" s="592"/>
      <c r="J126" s="571"/>
      <c r="K126" s="211" t="s">
        <v>1086</v>
      </c>
      <c r="M126" s="595"/>
      <c r="N126" s="595"/>
      <c r="O126" s="595"/>
      <c r="P126" s="595"/>
      <c r="Q126" s="595"/>
      <c r="R126" s="595"/>
      <c r="S126" s="577"/>
      <c r="U126" s="211" t="str">
        <f t="shared" si="19"/>
        <v>Informes del estado de las vías</v>
      </c>
      <c r="V126" s="397" t="s">
        <v>109</v>
      </c>
      <c r="W126" s="397" t="s">
        <v>121</v>
      </c>
      <c r="X126" s="563">
        <v>1</v>
      </c>
      <c r="Y126" s="564"/>
      <c r="Z126" s="565"/>
      <c r="AA126" s="563">
        <v>0</v>
      </c>
      <c r="AB126" s="564"/>
      <c r="AC126" s="565"/>
      <c r="AD126" s="563">
        <v>1</v>
      </c>
      <c r="AE126" s="564"/>
      <c r="AF126" s="565"/>
      <c r="AG126" s="563">
        <v>2</v>
      </c>
      <c r="AH126" s="564"/>
      <c r="AI126" s="565"/>
      <c r="AJ126" s="398">
        <f t="shared" si="20"/>
        <v>0.5</v>
      </c>
      <c r="AK126" s="401" t="str">
        <f t="shared" si="21"/>
        <v>Poco Efectivo</v>
      </c>
      <c r="AL126" s="398">
        <v>0</v>
      </c>
      <c r="AM126" s="398" t="str">
        <f t="shared" si="22"/>
        <v xml:space="preserve">0% </v>
      </c>
      <c r="AN126" s="398">
        <v>0.88</v>
      </c>
      <c r="AO126" s="398" t="str">
        <f t="shared" si="23"/>
        <v>60%</v>
      </c>
      <c r="AQ126" s="589"/>
      <c r="AR126" s="589"/>
      <c r="AS126" s="589"/>
      <c r="AT126" s="577"/>
      <c r="AU126" s="577"/>
      <c r="AV126" s="577"/>
      <c r="AW126" s="577"/>
      <c r="AX126" s="580"/>
      <c r="AZ126" s="583"/>
      <c r="BA126" s="586"/>
      <c r="BB126" s="574"/>
    </row>
    <row r="127" spans="2:54" ht="36" customHeight="1">
      <c r="B127" s="567"/>
      <c r="C127" s="570"/>
      <c r="D127" s="373"/>
      <c r="E127" s="373" t="s">
        <v>119</v>
      </c>
      <c r="F127" s="373"/>
      <c r="G127" s="373"/>
      <c r="H127" s="373"/>
      <c r="I127" s="373"/>
      <c r="J127" s="374" t="s">
        <v>743</v>
      </c>
      <c r="K127" s="211" t="s">
        <v>804</v>
      </c>
      <c r="M127" s="595"/>
      <c r="N127" s="595"/>
      <c r="O127" s="595"/>
      <c r="P127" s="595"/>
      <c r="Q127" s="595"/>
      <c r="R127" s="595"/>
      <c r="S127" s="577"/>
      <c r="U127" s="211" t="str">
        <f t="shared" si="19"/>
        <v>Informe de predicción climática en las áreas de influencia de DISPAC.</v>
      </c>
      <c r="V127" s="397" t="s">
        <v>109</v>
      </c>
      <c r="W127" s="397" t="s">
        <v>121</v>
      </c>
      <c r="X127" s="563">
        <v>2</v>
      </c>
      <c r="Y127" s="564"/>
      <c r="Z127" s="565"/>
      <c r="AA127" s="563">
        <v>0</v>
      </c>
      <c r="AB127" s="564"/>
      <c r="AC127" s="565"/>
      <c r="AD127" s="563">
        <v>2</v>
      </c>
      <c r="AE127" s="564"/>
      <c r="AF127" s="565"/>
      <c r="AG127" s="563">
        <v>2</v>
      </c>
      <c r="AH127" s="564"/>
      <c r="AI127" s="565"/>
      <c r="AJ127" s="398">
        <f t="shared" si="20"/>
        <v>0.75</v>
      </c>
      <c r="AK127" s="401" t="str">
        <f t="shared" si="21"/>
        <v>Medianamente Efectivo</v>
      </c>
      <c r="AL127" s="398">
        <v>0</v>
      </c>
      <c r="AM127" s="398" t="str">
        <f t="shared" si="22"/>
        <v xml:space="preserve">0% </v>
      </c>
      <c r="AN127" s="398">
        <v>0.88</v>
      </c>
      <c r="AO127" s="398" t="str">
        <f t="shared" si="23"/>
        <v>60%</v>
      </c>
      <c r="AQ127" s="589"/>
      <c r="AR127" s="589"/>
      <c r="AS127" s="589"/>
      <c r="AT127" s="577"/>
      <c r="AU127" s="577"/>
      <c r="AV127" s="577"/>
      <c r="AW127" s="577"/>
      <c r="AX127" s="580"/>
      <c r="AZ127" s="583"/>
      <c r="BA127" s="586"/>
      <c r="BB127" s="574"/>
    </row>
    <row r="128" spans="2:54" ht="27" customHeight="1">
      <c r="B128" s="567"/>
      <c r="C128" s="570"/>
      <c r="D128" s="591"/>
      <c r="E128" s="591"/>
      <c r="F128" s="591"/>
      <c r="G128" s="591" t="s">
        <v>119</v>
      </c>
      <c r="H128" s="591"/>
      <c r="I128" s="591"/>
      <c r="J128" s="593" t="s">
        <v>742</v>
      </c>
      <c r="K128" s="211" t="s">
        <v>803</v>
      </c>
      <c r="M128" s="595"/>
      <c r="N128" s="595"/>
      <c r="O128" s="595"/>
      <c r="P128" s="595"/>
      <c r="Q128" s="595"/>
      <c r="R128" s="595"/>
      <c r="S128" s="577"/>
      <c r="U128" s="402" t="str">
        <f t="shared" si="19"/>
        <v>Actas de acuerdo y asistencia a reuniones con las comunidades</v>
      </c>
      <c r="V128" s="397" t="s">
        <v>109</v>
      </c>
      <c r="W128" s="397" t="s">
        <v>129</v>
      </c>
      <c r="X128" s="563">
        <v>2</v>
      </c>
      <c r="Y128" s="564"/>
      <c r="Z128" s="565"/>
      <c r="AA128" s="563">
        <v>0</v>
      </c>
      <c r="AB128" s="564"/>
      <c r="AC128" s="565"/>
      <c r="AD128" s="563">
        <v>2</v>
      </c>
      <c r="AE128" s="564"/>
      <c r="AF128" s="565"/>
      <c r="AG128" s="563">
        <v>2</v>
      </c>
      <c r="AH128" s="564"/>
      <c r="AI128" s="565"/>
      <c r="AJ128" s="398">
        <f t="shared" si="20"/>
        <v>0.75</v>
      </c>
      <c r="AK128" s="401" t="str">
        <f t="shared" si="21"/>
        <v>Medianamente Efectivo</v>
      </c>
      <c r="AL128" s="398">
        <v>0</v>
      </c>
      <c r="AM128" s="398" t="str">
        <f t="shared" si="22"/>
        <v xml:space="preserve">0% </v>
      </c>
      <c r="AN128" s="398">
        <v>0.88</v>
      </c>
      <c r="AO128" s="398" t="str">
        <f t="shared" si="23"/>
        <v>60%</v>
      </c>
      <c r="AQ128" s="589"/>
      <c r="AR128" s="589"/>
      <c r="AS128" s="589"/>
      <c r="AT128" s="577"/>
      <c r="AU128" s="577"/>
      <c r="AV128" s="577"/>
      <c r="AW128" s="577"/>
      <c r="AX128" s="580"/>
      <c r="AZ128" s="583"/>
      <c r="BA128" s="586"/>
      <c r="BB128" s="574"/>
    </row>
    <row r="129" spans="2:54" ht="32.25" customHeight="1">
      <c r="B129" s="568"/>
      <c r="C129" s="571"/>
      <c r="D129" s="592"/>
      <c r="E129" s="592"/>
      <c r="F129" s="592"/>
      <c r="G129" s="592"/>
      <c r="H129" s="592"/>
      <c r="I129" s="592"/>
      <c r="J129" s="571"/>
      <c r="K129" s="217" t="s">
        <v>805</v>
      </c>
      <c r="M129" s="596"/>
      <c r="N129" s="596"/>
      <c r="O129" s="596"/>
      <c r="P129" s="596"/>
      <c r="Q129" s="596"/>
      <c r="R129" s="596"/>
      <c r="S129" s="578"/>
      <c r="U129" s="402" t="str">
        <f t="shared" si="19"/>
        <v>Cumplimiento de los acuerdos y compromisos que adquiera la empresa con las comunidades indígenas</v>
      </c>
      <c r="V129" s="397" t="s">
        <v>120</v>
      </c>
      <c r="W129" s="397" t="s">
        <v>107</v>
      </c>
      <c r="X129" s="563">
        <v>2</v>
      </c>
      <c r="Y129" s="564"/>
      <c r="Z129" s="565"/>
      <c r="AA129" s="563">
        <v>0</v>
      </c>
      <c r="AB129" s="564"/>
      <c r="AC129" s="565"/>
      <c r="AD129" s="563">
        <v>2</v>
      </c>
      <c r="AE129" s="564"/>
      <c r="AF129" s="565"/>
      <c r="AG129" s="563">
        <v>1</v>
      </c>
      <c r="AH129" s="564"/>
      <c r="AI129" s="565"/>
      <c r="AJ129" s="398">
        <f t="shared" si="20"/>
        <v>0.625</v>
      </c>
      <c r="AK129" s="401" t="str">
        <f t="shared" si="21"/>
        <v>Medianamente Efectivo</v>
      </c>
      <c r="AL129" s="398">
        <v>0</v>
      </c>
      <c r="AM129" s="398" t="str">
        <f t="shared" si="22"/>
        <v xml:space="preserve">0% </v>
      </c>
      <c r="AN129" s="398">
        <v>0.88</v>
      </c>
      <c r="AO129" s="398" t="str">
        <f t="shared" si="23"/>
        <v>60%</v>
      </c>
      <c r="AQ129" s="590"/>
      <c r="AR129" s="590"/>
      <c r="AS129" s="590"/>
      <c r="AT129" s="578"/>
      <c r="AU129" s="578"/>
      <c r="AV129" s="578"/>
      <c r="AW129" s="578"/>
      <c r="AX129" s="581"/>
      <c r="AZ129" s="584"/>
      <c r="BA129" s="587"/>
      <c r="BB129" s="575"/>
    </row>
    <row r="130" spans="2:54" ht="64.5" customHeight="1">
      <c r="B130" s="377" t="s">
        <v>677</v>
      </c>
      <c r="C130" s="376" t="s">
        <v>741</v>
      </c>
      <c r="D130" s="373"/>
      <c r="E130" s="373" t="s">
        <v>119</v>
      </c>
      <c r="F130" s="373"/>
      <c r="G130" s="373"/>
      <c r="H130" s="373"/>
      <c r="I130" s="373"/>
      <c r="J130" s="374" t="s">
        <v>808</v>
      </c>
      <c r="K130" s="374" t="s">
        <v>806</v>
      </c>
      <c r="M130" s="403">
        <v>4</v>
      </c>
      <c r="N130" s="403" t="str">
        <f t="shared" si="7"/>
        <v>Alta</v>
      </c>
      <c r="O130" s="403">
        <v>3</v>
      </c>
      <c r="P130" s="403" t="str">
        <f t="shared" si="8"/>
        <v>Medio</v>
      </c>
      <c r="Q130" s="403" t="s">
        <v>48</v>
      </c>
      <c r="R130" s="403">
        <f t="shared" si="9"/>
        <v>12</v>
      </c>
      <c r="S130" s="384" t="str">
        <f t="shared" si="10"/>
        <v>Medio</v>
      </c>
      <c r="U130" s="402" t="str">
        <f t="shared" si="19"/>
        <v>Se impulsa la cultura ambiental en la comunidad mediante el cumplimiento de las políticas y programas ambientales de la empresa</v>
      </c>
      <c r="V130" s="397" t="s">
        <v>109</v>
      </c>
      <c r="W130" s="397" t="s">
        <v>121</v>
      </c>
      <c r="X130" s="563">
        <v>2</v>
      </c>
      <c r="Y130" s="564"/>
      <c r="Z130" s="565"/>
      <c r="AA130" s="563">
        <v>0</v>
      </c>
      <c r="AB130" s="564"/>
      <c r="AC130" s="565"/>
      <c r="AD130" s="563">
        <v>2</v>
      </c>
      <c r="AE130" s="564"/>
      <c r="AF130" s="565"/>
      <c r="AG130" s="563">
        <v>1</v>
      </c>
      <c r="AH130" s="564"/>
      <c r="AI130" s="565"/>
      <c r="AJ130" s="398">
        <f t="shared" si="20"/>
        <v>0.625</v>
      </c>
      <c r="AK130" s="401" t="str">
        <f t="shared" si="21"/>
        <v>Medianamente Efectivo</v>
      </c>
      <c r="AL130" s="398">
        <v>0</v>
      </c>
      <c r="AM130" s="398" t="str">
        <f t="shared" si="22"/>
        <v xml:space="preserve">0% </v>
      </c>
      <c r="AN130" s="398">
        <v>0.88</v>
      </c>
      <c r="AO130" s="398" t="str">
        <f t="shared" si="23"/>
        <v>60%</v>
      </c>
      <c r="AQ130" s="404">
        <f t="shared" si="11"/>
        <v>4</v>
      </c>
      <c r="AR130" s="404" t="str">
        <f t="shared" si="12"/>
        <v>Alta</v>
      </c>
      <c r="AS130" s="404">
        <f t="shared" si="13"/>
        <v>1.2000000000000002</v>
      </c>
      <c r="AT130" s="384" t="str">
        <f t="shared" si="14"/>
        <v>No Significativo</v>
      </c>
      <c r="AU130" s="384" t="str">
        <f t="shared" si="15"/>
        <v>Ambiental</v>
      </c>
      <c r="AV130" s="384">
        <f t="shared" si="16"/>
        <v>4.8000000000000007</v>
      </c>
      <c r="AW130" s="384" t="str">
        <f t="shared" si="17"/>
        <v>Bajo</v>
      </c>
      <c r="AX130" s="405" t="str">
        <f t="shared" si="24"/>
        <v xml:space="preserve"> Aceptar el riesgo. No determinar acciones.</v>
      </c>
      <c r="AZ130" s="406"/>
      <c r="BA130" s="407"/>
      <c r="BB130" s="408"/>
    </row>
    <row r="131" spans="2:54" ht="33.75" customHeight="1">
      <c r="B131" s="597" t="s">
        <v>898</v>
      </c>
      <c r="C131" s="593" t="s">
        <v>740</v>
      </c>
      <c r="D131" s="591"/>
      <c r="E131" s="591" t="s">
        <v>119</v>
      </c>
      <c r="F131" s="591"/>
      <c r="G131" s="591"/>
      <c r="H131" s="591"/>
      <c r="I131" s="591"/>
      <c r="J131" s="593" t="s">
        <v>807</v>
      </c>
      <c r="K131" s="213" t="s">
        <v>795</v>
      </c>
      <c r="M131" s="594">
        <v>3</v>
      </c>
      <c r="N131" s="594" t="str">
        <f t="shared" si="7"/>
        <v>Media</v>
      </c>
      <c r="O131" s="594">
        <v>4</v>
      </c>
      <c r="P131" s="594" t="str">
        <f t="shared" si="8"/>
        <v>Alto</v>
      </c>
      <c r="Q131" s="594" t="s">
        <v>48</v>
      </c>
      <c r="R131" s="594">
        <f t="shared" si="9"/>
        <v>12</v>
      </c>
      <c r="S131" s="576" t="str">
        <f t="shared" si="10"/>
        <v>Medio</v>
      </c>
      <c r="U131" s="402" t="str">
        <f t="shared" si="19"/>
        <v>Seguimiento y revisión al documento de Objetivos, metas y programas ambientales</v>
      </c>
      <c r="V131" s="397" t="s">
        <v>120</v>
      </c>
      <c r="W131" s="397" t="s">
        <v>121</v>
      </c>
      <c r="X131" s="563">
        <v>2</v>
      </c>
      <c r="Y131" s="564"/>
      <c r="Z131" s="565"/>
      <c r="AA131" s="563">
        <v>1</v>
      </c>
      <c r="AB131" s="564"/>
      <c r="AC131" s="565"/>
      <c r="AD131" s="563">
        <v>2</v>
      </c>
      <c r="AE131" s="564"/>
      <c r="AF131" s="565"/>
      <c r="AG131" s="563">
        <v>2</v>
      </c>
      <c r="AH131" s="564"/>
      <c r="AI131" s="565"/>
      <c r="AJ131" s="398">
        <f t="shared" si="20"/>
        <v>0.875</v>
      </c>
      <c r="AK131" s="401" t="str">
        <f t="shared" si="21"/>
        <v>Efectivo</v>
      </c>
      <c r="AL131" s="398">
        <v>0</v>
      </c>
      <c r="AM131" s="398" t="str">
        <f t="shared" si="22"/>
        <v xml:space="preserve">0% </v>
      </c>
      <c r="AN131" s="398">
        <v>0.88</v>
      </c>
      <c r="AO131" s="398" t="str">
        <f t="shared" si="23"/>
        <v>60%</v>
      </c>
      <c r="AQ131" s="588">
        <f t="shared" si="11"/>
        <v>3</v>
      </c>
      <c r="AR131" s="588" t="str">
        <f t="shared" si="12"/>
        <v>Media</v>
      </c>
      <c r="AS131" s="588">
        <f t="shared" si="13"/>
        <v>1.6</v>
      </c>
      <c r="AT131" s="576" t="str">
        <f t="shared" si="14"/>
        <v>No Significativo</v>
      </c>
      <c r="AU131" s="576" t="str">
        <f t="shared" si="15"/>
        <v>Ambiental</v>
      </c>
      <c r="AV131" s="576">
        <f t="shared" si="16"/>
        <v>4.8000000000000007</v>
      </c>
      <c r="AW131" s="576" t="str">
        <f t="shared" si="17"/>
        <v>Bajo</v>
      </c>
      <c r="AX131" s="579" t="str">
        <f t="shared" si="24"/>
        <v xml:space="preserve"> Aceptar el riesgo. No determinar acciones.</v>
      </c>
      <c r="AZ131" s="585"/>
      <c r="BA131" s="585"/>
      <c r="BB131" s="573"/>
    </row>
    <row r="132" spans="2:54" ht="33" customHeight="1">
      <c r="B132" s="567"/>
      <c r="C132" s="570"/>
      <c r="D132" s="598"/>
      <c r="E132" s="598"/>
      <c r="F132" s="598"/>
      <c r="G132" s="598"/>
      <c r="H132" s="598"/>
      <c r="I132" s="598"/>
      <c r="J132" s="570"/>
      <c r="K132" s="211" t="s">
        <v>801</v>
      </c>
      <c r="M132" s="595"/>
      <c r="N132" s="595"/>
      <c r="O132" s="595"/>
      <c r="P132" s="595"/>
      <c r="Q132" s="595"/>
      <c r="R132" s="595"/>
      <c r="S132" s="577"/>
      <c r="U132" s="402" t="str">
        <f t="shared" si="19"/>
        <v>Seguimiento, revisión y actualización de la Matriz de requisitos legales ambientales</v>
      </c>
      <c r="V132" s="397" t="s">
        <v>120</v>
      </c>
      <c r="W132" s="397" t="s">
        <v>121</v>
      </c>
      <c r="X132" s="563">
        <v>2</v>
      </c>
      <c r="Y132" s="564"/>
      <c r="Z132" s="565"/>
      <c r="AA132" s="563">
        <v>1</v>
      </c>
      <c r="AB132" s="564"/>
      <c r="AC132" s="565"/>
      <c r="AD132" s="563">
        <v>2</v>
      </c>
      <c r="AE132" s="564"/>
      <c r="AF132" s="565"/>
      <c r="AG132" s="563">
        <v>2</v>
      </c>
      <c r="AH132" s="564"/>
      <c r="AI132" s="565"/>
      <c r="AJ132" s="398">
        <f t="shared" si="20"/>
        <v>0.875</v>
      </c>
      <c r="AK132" s="401" t="str">
        <f t="shared" si="21"/>
        <v>Efectivo</v>
      </c>
      <c r="AL132" s="398">
        <v>0</v>
      </c>
      <c r="AM132" s="398" t="str">
        <f t="shared" si="22"/>
        <v xml:space="preserve">0% </v>
      </c>
      <c r="AN132" s="398">
        <v>0.88</v>
      </c>
      <c r="AO132" s="398" t="str">
        <f t="shared" si="23"/>
        <v>60%</v>
      </c>
      <c r="AQ132" s="589"/>
      <c r="AR132" s="589"/>
      <c r="AS132" s="589"/>
      <c r="AT132" s="577"/>
      <c r="AU132" s="577"/>
      <c r="AV132" s="577"/>
      <c r="AW132" s="577"/>
      <c r="AX132" s="580"/>
      <c r="AZ132" s="586"/>
      <c r="BA132" s="586"/>
      <c r="BB132" s="574"/>
    </row>
    <row r="133" spans="2:54" ht="31.5" customHeight="1">
      <c r="B133" s="568"/>
      <c r="C133" s="571"/>
      <c r="D133" s="592"/>
      <c r="E133" s="592"/>
      <c r="F133" s="592"/>
      <c r="G133" s="592"/>
      <c r="H133" s="592"/>
      <c r="I133" s="592"/>
      <c r="J133" s="571"/>
      <c r="K133" s="213" t="s">
        <v>809</v>
      </c>
      <c r="M133" s="596"/>
      <c r="N133" s="596"/>
      <c r="O133" s="596"/>
      <c r="P133" s="596"/>
      <c r="Q133" s="596"/>
      <c r="R133" s="596"/>
      <c r="S133" s="578"/>
      <c r="U133" s="402" t="str">
        <f t="shared" si="19"/>
        <v>Seguimiento a las actas de reunión, acuerdo y compromisos adquiridos.</v>
      </c>
      <c r="V133" s="397" t="s">
        <v>120</v>
      </c>
      <c r="W133" s="397" t="s">
        <v>107</v>
      </c>
      <c r="X133" s="563">
        <v>2</v>
      </c>
      <c r="Y133" s="564"/>
      <c r="Z133" s="565"/>
      <c r="AA133" s="563">
        <v>0</v>
      </c>
      <c r="AB133" s="564"/>
      <c r="AC133" s="565"/>
      <c r="AD133" s="563">
        <v>2</v>
      </c>
      <c r="AE133" s="564"/>
      <c r="AF133" s="565"/>
      <c r="AG133" s="563">
        <v>2</v>
      </c>
      <c r="AH133" s="564"/>
      <c r="AI133" s="565"/>
      <c r="AJ133" s="398">
        <f t="shared" si="20"/>
        <v>0.75</v>
      </c>
      <c r="AK133" s="401" t="str">
        <f t="shared" si="21"/>
        <v>Medianamente Efectivo</v>
      </c>
      <c r="AL133" s="398">
        <v>0</v>
      </c>
      <c r="AM133" s="398" t="str">
        <f t="shared" si="22"/>
        <v xml:space="preserve">0% </v>
      </c>
      <c r="AN133" s="398">
        <v>0.88</v>
      </c>
      <c r="AO133" s="398" t="str">
        <f t="shared" si="23"/>
        <v>60%</v>
      </c>
      <c r="AQ133" s="590"/>
      <c r="AR133" s="590"/>
      <c r="AS133" s="590"/>
      <c r="AT133" s="578"/>
      <c r="AU133" s="578"/>
      <c r="AV133" s="578"/>
      <c r="AW133" s="578"/>
      <c r="AX133" s="581"/>
      <c r="AZ133" s="587"/>
      <c r="BA133" s="587"/>
      <c r="BB133" s="575"/>
    </row>
    <row r="134" spans="2:54" ht="33.75" customHeight="1">
      <c r="B134" s="597" t="s">
        <v>896</v>
      </c>
      <c r="C134" s="593" t="s">
        <v>739</v>
      </c>
      <c r="D134" s="591"/>
      <c r="E134" s="591"/>
      <c r="F134" s="591"/>
      <c r="G134" s="591" t="s">
        <v>119</v>
      </c>
      <c r="H134" s="591"/>
      <c r="I134" s="591"/>
      <c r="J134" s="593" t="s">
        <v>811</v>
      </c>
      <c r="K134" s="211" t="s">
        <v>815</v>
      </c>
      <c r="M134" s="594">
        <v>3</v>
      </c>
      <c r="N134" s="594" t="str">
        <f t="shared" si="7"/>
        <v>Media</v>
      </c>
      <c r="O134" s="594">
        <v>4</v>
      </c>
      <c r="P134" s="594" t="str">
        <f t="shared" si="8"/>
        <v>Alto</v>
      </c>
      <c r="Q134" s="594" t="s">
        <v>46</v>
      </c>
      <c r="R134" s="594">
        <f t="shared" si="9"/>
        <v>12</v>
      </c>
      <c r="S134" s="576" t="str">
        <f t="shared" si="10"/>
        <v>Medio</v>
      </c>
      <c r="U134" s="402" t="str">
        <f t="shared" si="19"/>
        <v>Seguimiento a las actas de acuerdo y asistencia a reuniones con las comunidades indígenas</v>
      </c>
      <c r="V134" s="397" t="s">
        <v>120</v>
      </c>
      <c r="W134" s="397" t="s">
        <v>121</v>
      </c>
      <c r="X134" s="563">
        <v>2</v>
      </c>
      <c r="Y134" s="564"/>
      <c r="Z134" s="565"/>
      <c r="AA134" s="563">
        <v>0</v>
      </c>
      <c r="AB134" s="564"/>
      <c r="AC134" s="565"/>
      <c r="AD134" s="563">
        <v>2</v>
      </c>
      <c r="AE134" s="564"/>
      <c r="AF134" s="565"/>
      <c r="AG134" s="563">
        <v>2</v>
      </c>
      <c r="AH134" s="564"/>
      <c r="AI134" s="565"/>
      <c r="AJ134" s="398">
        <f t="shared" si="20"/>
        <v>0.75</v>
      </c>
      <c r="AK134" s="401" t="str">
        <f t="shared" si="21"/>
        <v>Medianamente Efectivo</v>
      </c>
      <c r="AL134" s="398">
        <v>0</v>
      </c>
      <c r="AM134" s="398" t="str">
        <f t="shared" si="22"/>
        <v xml:space="preserve">0% </v>
      </c>
      <c r="AN134" s="398">
        <v>0.88</v>
      </c>
      <c r="AO134" s="398" t="str">
        <f t="shared" si="23"/>
        <v>60%</v>
      </c>
      <c r="AQ134" s="588">
        <f t="shared" si="11"/>
        <v>3</v>
      </c>
      <c r="AR134" s="588" t="str">
        <f t="shared" si="12"/>
        <v>Media</v>
      </c>
      <c r="AS134" s="588">
        <f t="shared" si="13"/>
        <v>1.6</v>
      </c>
      <c r="AT134" s="576" t="str">
        <f t="shared" si="14"/>
        <v>No Significativo</v>
      </c>
      <c r="AU134" s="576" t="str">
        <f t="shared" si="15"/>
        <v>Comunidad</v>
      </c>
      <c r="AV134" s="576">
        <f t="shared" si="16"/>
        <v>4.8000000000000007</v>
      </c>
      <c r="AW134" s="576" t="str">
        <f t="shared" si="17"/>
        <v>Bajo</v>
      </c>
      <c r="AX134" s="579" t="str">
        <f t="shared" si="24"/>
        <v xml:space="preserve"> Aceptar el riesgo. No determinar acciones.</v>
      </c>
      <c r="AZ134" s="585"/>
      <c r="BA134" s="585"/>
      <c r="BB134" s="573"/>
    </row>
    <row r="135" spans="2:54" ht="39" customHeight="1">
      <c r="B135" s="568"/>
      <c r="C135" s="571"/>
      <c r="D135" s="592"/>
      <c r="E135" s="592"/>
      <c r="F135" s="592"/>
      <c r="G135" s="592"/>
      <c r="H135" s="592"/>
      <c r="I135" s="592"/>
      <c r="J135" s="571"/>
      <c r="K135" s="211" t="s">
        <v>814</v>
      </c>
      <c r="M135" s="596"/>
      <c r="N135" s="596"/>
      <c r="O135" s="596"/>
      <c r="P135" s="596"/>
      <c r="Q135" s="596"/>
      <c r="R135" s="596"/>
      <c r="S135" s="578"/>
      <c r="U135" s="402" t="str">
        <f t="shared" si="19"/>
        <v>Disposición de recursos para cumplir los acuerdos y compromisos que adquiera la empresa con las comunidades indígenas</v>
      </c>
      <c r="V135" s="397" t="s">
        <v>109</v>
      </c>
      <c r="W135" s="397" t="s">
        <v>107</v>
      </c>
      <c r="X135" s="563">
        <v>2</v>
      </c>
      <c r="Y135" s="564"/>
      <c r="Z135" s="565"/>
      <c r="AA135" s="563">
        <v>1</v>
      </c>
      <c r="AB135" s="564"/>
      <c r="AC135" s="565"/>
      <c r="AD135" s="563">
        <v>2</v>
      </c>
      <c r="AE135" s="564"/>
      <c r="AF135" s="565"/>
      <c r="AG135" s="563">
        <v>2</v>
      </c>
      <c r="AH135" s="564"/>
      <c r="AI135" s="565"/>
      <c r="AJ135" s="398">
        <f t="shared" si="20"/>
        <v>0.875</v>
      </c>
      <c r="AK135" s="401" t="str">
        <f t="shared" si="21"/>
        <v>Efectivo</v>
      </c>
      <c r="AL135" s="398">
        <v>0</v>
      </c>
      <c r="AM135" s="398" t="str">
        <f t="shared" si="22"/>
        <v xml:space="preserve">0% </v>
      </c>
      <c r="AN135" s="398">
        <v>0.88</v>
      </c>
      <c r="AO135" s="398" t="str">
        <f t="shared" si="23"/>
        <v>60%</v>
      </c>
      <c r="AQ135" s="590"/>
      <c r="AR135" s="590"/>
      <c r="AS135" s="590"/>
      <c r="AT135" s="578"/>
      <c r="AU135" s="578"/>
      <c r="AV135" s="578"/>
      <c r="AW135" s="578"/>
      <c r="AX135" s="581"/>
      <c r="AZ135" s="587"/>
      <c r="BA135" s="587"/>
      <c r="BB135" s="575"/>
    </row>
    <row r="136" spans="2:54" ht="31.5" customHeight="1">
      <c r="B136" s="597" t="s">
        <v>896</v>
      </c>
      <c r="C136" s="593" t="s">
        <v>738</v>
      </c>
      <c r="D136" s="591"/>
      <c r="E136" s="591"/>
      <c r="F136" s="591"/>
      <c r="G136" s="591" t="s">
        <v>119</v>
      </c>
      <c r="H136" s="591"/>
      <c r="I136" s="591"/>
      <c r="J136" s="593" t="s">
        <v>810</v>
      </c>
      <c r="K136" s="211" t="s">
        <v>812</v>
      </c>
      <c r="M136" s="594">
        <v>4</v>
      </c>
      <c r="N136" s="594" t="str">
        <f t="shared" si="7"/>
        <v>Alta</v>
      </c>
      <c r="O136" s="594">
        <v>4</v>
      </c>
      <c r="P136" s="594" t="str">
        <f t="shared" si="8"/>
        <v>Alto</v>
      </c>
      <c r="Q136" s="594" t="s">
        <v>46</v>
      </c>
      <c r="R136" s="594">
        <f t="shared" si="9"/>
        <v>16</v>
      </c>
      <c r="S136" s="576" t="str">
        <f t="shared" si="10"/>
        <v>Alto</v>
      </c>
      <c r="U136" s="402" t="str">
        <f t="shared" si="19"/>
        <v>Seguimiento a las actas de acuerdo y asistencia a reuniones con los consejos comunitarios</v>
      </c>
      <c r="V136" s="397" t="s">
        <v>120</v>
      </c>
      <c r="W136" s="397" t="s">
        <v>121</v>
      </c>
      <c r="X136" s="563">
        <v>2</v>
      </c>
      <c r="Y136" s="564"/>
      <c r="Z136" s="565"/>
      <c r="AA136" s="563">
        <v>0</v>
      </c>
      <c r="AB136" s="564"/>
      <c r="AC136" s="565"/>
      <c r="AD136" s="563">
        <v>2</v>
      </c>
      <c r="AE136" s="564"/>
      <c r="AF136" s="565"/>
      <c r="AG136" s="563">
        <v>2</v>
      </c>
      <c r="AH136" s="564"/>
      <c r="AI136" s="565"/>
      <c r="AJ136" s="398">
        <f t="shared" si="20"/>
        <v>0.75</v>
      </c>
      <c r="AK136" s="401" t="str">
        <f t="shared" si="21"/>
        <v>Medianamente Efectivo</v>
      </c>
      <c r="AL136" s="398">
        <v>0</v>
      </c>
      <c r="AM136" s="398" t="str">
        <f t="shared" si="22"/>
        <v xml:space="preserve">0% </v>
      </c>
      <c r="AN136" s="398">
        <v>0.88</v>
      </c>
      <c r="AO136" s="398" t="str">
        <f t="shared" si="23"/>
        <v>60%</v>
      </c>
      <c r="AQ136" s="588">
        <f t="shared" si="11"/>
        <v>4</v>
      </c>
      <c r="AR136" s="588" t="str">
        <f t="shared" si="12"/>
        <v>Alta</v>
      </c>
      <c r="AS136" s="588">
        <f t="shared" si="13"/>
        <v>1.6</v>
      </c>
      <c r="AT136" s="576" t="str">
        <f t="shared" si="14"/>
        <v>No Significativo</v>
      </c>
      <c r="AU136" s="576" t="str">
        <f t="shared" si="15"/>
        <v>Comunidad</v>
      </c>
      <c r="AV136" s="576">
        <f>AQ136*AS136</f>
        <v>6.4</v>
      </c>
      <c r="AW136" s="576" t="str">
        <f t="shared" si="17"/>
        <v>Bajo</v>
      </c>
      <c r="AX136" s="579" t="str">
        <f t="shared" si="24"/>
        <v xml:space="preserve"> Aceptar el riesgo. No determinar acciones.</v>
      </c>
      <c r="AZ136" s="585"/>
      <c r="BA136" s="585"/>
      <c r="BB136" s="573"/>
    </row>
    <row r="137" spans="2:54" ht="35.25" customHeight="1">
      <c r="B137" s="568"/>
      <c r="C137" s="571"/>
      <c r="D137" s="592"/>
      <c r="E137" s="592"/>
      <c r="F137" s="592"/>
      <c r="G137" s="592"/>
      <c r="H137" s="592"/>
      <c r="I137" s="592"/>
      <c r="J137" s="571"/>
      <c r="K137" s="211" t="s">
        <v>813</v>
      </c>
      <c r="M137" s="596"/>
      <c r="N137" s="596"/>
      <c r="O137" s="596"/>
      <c r="P137" s="596"/>
      <c r="Q137" s="596"/>
      <c r="R137" s="596"/>
      <c r="S137" s="578"/>
      <c r="U137" s="402" t="str">
        <f t="shared" si="19"/>
        <v>Disposición de recursos para cumplir los acuerdos y compromisos que adquiera la empresa con los consejos comunitarios</v>
      </c>
      <c r="V137" s="397" t="s">
        <v>109</v>
      </c>
      <c r="W137" s="397" t="s">
        <v>107</v>
      </c>
      <c r="X137" s="563">
        <v>2</v>
      </c>
      <c r="Y137" s="564"/>
      <c r="Z137" s="565"/>
      <c r="AA137" s="563">
        <v>1</v>
      </c>
      <c r="AB137" s="564"/>
      <c r="AC137" s="565"/>
      <c r="AD137" s="563">
        <v>2</v>
      </c>
      <c r="AE137" s="564"/>
      <c r="AF137" s="565"/>
      <c r="AG137" s="563">
        <v>2</v>
      </c>
      <c r="AH137" s="564"/>
      <c r="AI137" s="565"/>
      <c r="AJ137" s="398">
        <f t="shared" si="20"/>
        <v>0.875</v>
      </c>
      <c r="AK137" s="401" t="str">
        <f t="shared" si="21"/>
        <v>Efectivo</v>
      </c>
      <c r="AL137" s="398">
        <v>0</v>
      </c>
      <c r="AM137" s="398" t="str">
        <f t="shared" si="22"/>
        <v xml:space="preserve">0% </v>
      </c>
      <c r="AN137" s="398">
        <v>0.88</v>
      </c>
      <c r="AO137" s="398" t="str">
        <f t="shared" si="23"/>
        <v>60%</v>
      </c>
      <c r="AQ137" s="590"/>
      <c r="AR137" s="590"/>
      <c r="AS137" s="590"/>
      <c r="AT137" s="578"/>
      <c r="AU137" s="578"/>
      <c r="AV137" s="578"/>
      <c r="AW137" s="578"/>
      <c r="AX137" s="581"/>
      <c r="AZ137" s="587"/>
      <c r="BA137" s="587"/>
      <c r="BB137" s="575"/>
    </row>
    <row r="138" spans="2:54" ht="30" customHeight="1">
      <c r="B138" s="597" t="s">
        <v>898</v>
      </c>
      <c r="C138" s="593" t="s">
        <v>737</v>
      </c>
      <c r="D138" s="591"/>
      <c r="E138" s="591" t="s">
        <v>119</v>
      </c>
      <c r="F138" s="591"/>
      <c r="G138" s="591"/>
      <c r="H138" s="591"/>
      <c r="I138" s="591"/>
      <c r="J138" s="593" t="s">
        <v>818</v>
      </c>
      <c r="K138" s="211" t="s">
        <v>801</v>
      </c>
      <c r="M138" s="594">
        <v>3</v>
      </c>
      <c r="N138" s="594" t="str">
        <f t="shared" si="7"/>
        <v>Media</v>
      </c>
      <c r="O138" s="594">
        <v>4</v>
      </c>
      <c r="P138" s="594" t="str">
        <f t="shared" si="8"/>
        <v>Alto</v>
      </c>
      <c r="Q138" s="594" t="s">
        <v>45</v>
      </c>
      <c r="R138" s="594">
        <f t="shared" si="9"/>
        <v>12</v>
      </c>
      <c r="S138" s="576" t="str">
        <f t="shared" si="10"/>
        <v>Medio</v>
      </c>
      <c r="U138" s="402" t="str">
        <f t="shared" si="19"/>
        <v>Seguimiento, revisión y actualización de la Matriz de requisitos legales ambientales</v>
      </c>
      <c r="V138" s="397" t="s">
        <v>120</v>
      </c>
      <c r="W138" s="397" t="s">
        <v>121</v>
      </c>
      <c r="X138" s="563">
        <v>2</v>
      </c>
      <c r="Y138" s="564"/>
      <c r="Z138" s="565"/>
      <c r="AA138" s="563">
        <v>1</v>
      </c>
      <c r="AB138" s="564"/>
      <c r="AC138" s="565"/>
      <c r="AD138" s="563">
        <v>2</v>
      </c>
      <c r="AE138" s="564"/>
      <c r="AF138" s="565"/>
      <c r="AG138" s="563">
        <v>2</v>
      </c>
      <c r="AH138" s="564"/>
      <c r="AI138" s="565"/>
      <c r="AJ138" s="398">
        <f t="shared" si="20"/>
        <v>0.875</v>
      </c>
      <c r="AK138" s="401" t="str">
        <f t="shared" si="21"/>
        <v>Efectivo</v>
      </c>
      <c r="AL138" s="398">
        <v>0</v>
      </c>
      <c r="AM138" s="398" t="str">
        <f t="shared" si="22"/>
        <v xml:space="preserve">0% </v>
      </c>
      <c r="AN138" s="398">
        <v>0.88</v>
      </c>
      <c r="AO138" s="398" t="str">
        <f t="shared" si="23"/>
        <v>60%</v>
      </c>
      <c r="AQ138" s="588">
        <f t="shared" si="11"/>
        <v>3</v>
      </c>
      <c r="AR138" s="588" t="str">
        <f t="shared" si="12"/>
        <v>Media</v>
      </c>
      <c r="AS138" s="588">
        <f t="shared" si="13"/>
        <v>1.6</v>
      </c>
      <c r="AT138" s="576" t="str">
        <f t="shared" si="14"/>
        <v>No Significativo</v>
      </c>
      <c r="AU138" s="576" t="str">
        <f t="shared" si="15"/>
        <v>Legal y Regulatoria</v>
      </c>
      <c r="AV138" s="576">
        <f t="shared" si="16"/>
        <v>4.8000000000000007</v>
      </c>
      <c r="AW138" s="576" t="str">
        <f t="shared" si="17"/>
        <v>Bajo</v>
      </c>
      <c r="AX138" s="579" t="str">
        <f t="shared" si="24"/>
        <v xml:space="preserve"> Aceptar el riesgo. No determinar acciones.</v>
      </c>
      <c r="AZ138" s="585"/>
      <c r="BA138" s="585"/>
      <c r="BB138" s="573"/>
    </row>
    <row r="139" spans="2:54" ht="31.5" customHeight="1">
      <c r="B139" s="567"/>
      <c r="C139" s="570"/>
      <c r="D139" s="598"/>
      <c r="E139" s="598"/>
      <c r="F139" s="598"/>
      <c r="G139" s="598"/>
      <c r="H139" s="598"/>
      <c r="I139" s="598"/>
      <c r="J139" s="571"/>
      <c r="K139" s="210" t="s">
        <v>887</v>
      </c>
      <c r="M139" s="595"/>
      <c r="N139" s="595"/>
      <c r="O139" s="595"/>
      <c r="P139" s="595"/>
      <c r="Q139" s="595"/>
      <c r="R139" s="595"/>
      <c r="S139" s="577"/>
      <c r="U139" s="402" t="str">
        <f t="shared" si="19"/>
        <v>Seguimiento y revisión a la Matriz de Identificación de Aspectos e Impactos Ambientales</v>
      </c>
      <c r="V139" s="397" t="s">
        <v>120</v>
      </c>
      <c r="W139" s="397" t="s">
        <v>121</v>
      </c>
      <c r="X139" s="563">
        <v>2</v>
      </c>
      <c r="Y139" s="564"/>
      <c r="Z139" s="565"/>
      <c r="AA139" s="563">
        <v>1</v>
      </c>
      <c r="AB139" s="564"/>
      <c r="AC139" s="565"/>
      <c r="AD139" s="563">
        <v>2</v>
      </c>
      <c r="AE139" s="564"/>
      <c r="AF139" s="565"/>
      <c r="AG139" s="563">
        <v>2</v>
      </c>
      <c r="AH139" s="564"/>
      <c r="AI139" s="565"/>
      <c r="AJ139" s="398">
        <f t="shared" ref="AJ139:AJ202" si="25">((X139/2)+(AA139/2)+(AD139/2)+(AG139/2))/4</f>
        <v>0.875</v>
      </c>
      <c r="AK139" s="401" t="str">
        <f t="shared" ref="AK139:AK202" si="26">IF(AND(AJ139&gt;=0%,AJ139&lt;40%),"No Efectivo",IF(AND(AJ139&gt;=41%,AJ139&lt;60%),"Poco Efectivo",IF(AND(AJ139&gt;=61%,AJ139&lt;80%),"Medianamente Efectivo",IF(AND(AJ139&gt;=81%,AJ139&lt;90%),"Efectivo", IF(AND(AJ139&gt;=91%,AJ139&lt;=100%),"Altamente Efectivo")))))</f>
        <v>Efectivo</v>
      </c>
      <c r="AL139" s="398">
        <v>0</v>
      </c>
      <c r="AM139" s="398" t="str">
        <f t="shared" ref="AM139:AM202" si="27">IF(AND(AL139&gt;=0%,AL139&lt;40%),"0% ",IF(AND(AL139&gt;=41%,AL139&lt;60%),"20%",IF(AND(AL139&gt;=61%,AL139&lt;80%),"40%",IF(AND(AL139&gt;=81%,AL139&lt;90%),"60%", IF(AND(AL139&gt;=91%,AL139&lt;=100%),"80","0%")))))</f>
        <v xml:space="preserve">0% </v>
      </c>
      <c r="AN139" s="398">
        <v>0.88</v>
      </c>
      <c r="AO139" s="398" t="str">
        <f t="shared" ref="AO139:AO202" si="28">IF(AND(AN139&gt;=0%,AN139&lt;40%),"0% ",IF(AND(AN139&gt;=41%,AN139&lt;60%),"20%",IF(AND(AN139&gt;=61%,AN139&lt;80%),"40%",IF(AND(AN139&gt;=81%,AN139&lt;90%),"60%", IF(AND(AN139&gt;=91%,AN139&lt;=100%),"80","0%")))))</f>
        <v>60%</v>
      </c>
      <c r="AQ139" s="589"/>
      <c r="AR139" s="589"/>
      <c r="AS139" s="589"/>
      <c r="AT139" s="577"/>
      <c r="AU139" s="577"/>
      <c r="AV139" s="577"/>
      <c r="AW139" s="577"/>
      <c r="AX139" s="580"/>
      <c r="AZ139" s="586"/>
      <c r="BA139" s="586"/>
      <c r="BB139" s="574"/>
    </row>
    <row r="140" spans="2:54" ht="31.5" customHeight="1">
      <c r="B140" s="567"/>
      <c r="C140" s="570"/>
      <c r="D140" s="598"/>
      <c r="E140" s="598"/>
      <c r="F140" s="598"/>
      <c r="G140" s="598"/>
      <c r="H140" s="598"/>
      <c r="I140" s="598"/>
      <c r="J140" s="593" t="s">
        <v>816</v>
      </c>
      <c r="K140" s="211" t="s">
        <v>801</v>
      </c>
      <c r="M140" s="595"/>
      <c r="N140" s="595"/>
      <c r="O140" s="595"/>
      <c r="P140" s="595"/>
      <c r="Q140" s="595"/>
      <c r="R140" s="595"/>
      <c r="S140" s="577"/>
      <c r="U140" s="402" t="str">
        <f t="shared" si="19"/>
        <v>Seguimiento, revisión y actualización de la Matriz de requisitos legales ambientales</v>
      </c>
      <c r="V140" s="397" t="s">
        <v>120</v>
      </c>
      <c r="W140" s="397" t="s">
        <v>121</v>
      </c>
      <c r="X140" s="563">
        <v>2</v>
      </c>
      <c r="Y140" s="564"/>
      <c r="Z140" s="565"/>
      <c r="AA140" s="563">
        <v>1</v>
      </c>
      <c r="AB140" s="564"/>
      <c r="AC140" s="565"/>
      <c r="AD140" s="563">
        <v>2</v>
      </c>
      <c r="AE140" s="564"/>
      <c r="AF140" s="565"/>
      <c r="AG140" s="563">
        <v>2</v>
      </c>
      <c r="AH140" s="564"/>
      <c r="AI140" s="565"/>
      <c r="AJ140" s="398">
        <f t="shared" si="25"/>
        <v>0.875</v>
      </c>
      <c r="AK140" s="401" t="str">
        <f t="shared" si="26"/>
        <v>Efectivo</v>
      </c>
      <c r="AL140" s="398">
        <v>0</v>
      </c>
      <c r="AM140" s="398" t="str">
        <f t="shared" si="27"/>
        <v xml:space="preserve">0% </v>
      </c>
      <c r="AN140" s="398">
        <v>0.88</v>
      </c>
      <c r="AO140" s="398" t="str">
        <f t="shared" si="28"/>
        <v>60%</v>
      </c>
      <c r="AQ140" s="589"/>
      <c r="AR140" s="589"/>
      <c r="AS140" s="589"/>
      <c r="AT140" s="577"/>
      <c r="AU140" s="577"/>
      <c r="AV140" s="577"/>
      <c r="AW140" s="577"/>
      <c r="AX140" s="580"/>
      <c r="AZ140" s="586"/>
      <c r="BA140" s="586"/>
      <c r="BB140" s="574"/>
    </row>
    <row r="141" spans="2:54" ht="32.25" customHeight="1">
      <c r="B141" s="568"/>
      <c r="C141" s="571"/>
      <c r="D141" s="592"/>
      <c r="E141" s="592"/>
      <c r="F141" s="592"/>
      <c r="G141" s="592"/>
      <c r="H141" s="592"/>
      <c r="I141" s="592"/>
      <c r="J141" s="571"/>
      <c r="K141" s="210" t="s">
        <v>887</v>
      </c>
      <c r="M141" s="596"/>
      <c r="N141" s="596"/>
      <c r="O141" s="596"/>
      <c r="P141" s="596"/>
      <c r="Q141" s="596"/>
      <c r="R141" s="596"/>
      <c r="S141" s="578"/>
      <c r="U141" s="402" t="str">
        <f t="shared" si="19"/>
        <v>Seguimiento y revisión a la Matriz de Identificación de Aspectos e Impactos Ambientales</v>
      </c>
      <c r="V141" s="397" t="s">
        <v>120</v>
      </c>
      <c r="W141" s="397" t="s">
        <v>121</v>
      </c>
      <c r="X141" s="563">
        <v>2</v>
      </c>
      <c r="Y141" s="564"/>
      <c r="Z141" s="565"/>
      <c r="AA141" s="563">
        <v>1</v>
      </c>
      <c r="AB141" s="564"/>
      <c r="AC141" s="565"/>
      <c r="AD141" s="563">
        <v>2</v>
      </c>
      <c r="AE141" s="564"/>
      <c r="AF141" s="565"/>
      <c r="AG141" s="563">
        <v>2</v>
      </c>
      <c r="AH141" s="564"/>
      <c r="AI141" s="565"/>
      <c r="AJ141" s="398">
        <f t="shared" si="25"/>
        <v>0.875</v>
      </c>
      <c r="AK141" s="401" t="str">
        <f t="shared" si="26"/>
        <v>Efectivo</v>
      </c>
      <c r="AL141" s="398">
        <v>0</v>
      </c>
      <c r="AM141" s="398" t="str">
        <f t="shared" si="27"/>
        <v xml:space="preserve">0% </v>
      </c>
      <c r="AN141" s="398">
        <v>0.88</v>
      </c>
      <c r="AO141" s="398" t="str">
        <f t="shared" si="28"/>
        <v>60%</v>
      </c>
      <c r="AQ141" s="590"/>
      <c r="AR141" s="590"/>
      <c r="AS141" s="590"/>
      <c r="AT141" s="578"/>
      <c r="AU141" s="578"/>
      <c r="AV141" s="578"/>
      <c r="AW141" s="578"/>
      <c r="AX141" s="581"/>
      <c r="AZ141" s="587"/>
      <c r="BA141" s="587"/>
      <c r="BB141" s="575"/>
    </row>
    <row r="142" spans="2:54" ht="66" customHeight="1">
      <c r="B142" s="377" t="s">
        <v>677</v>
      </c>
      <c r="C142" s="374" t="s">
        <v>736</v>
      </c>
      <c r="D142" s="208"/>
      <c r="E142" s="373" t="s">
        <v>119</v>
      </c>
      <c r="F142" s="373"/>
      <c r="G142" s="373"/>
      <c r="H142" s="373"/>
      <c r="I142" s="373"/>
      <c r="J142" s="374" t="s">
        <v>1087</v>
      </c>
      <c r="K142" s="207" t="s">
        <v>817</v>
      </c>
      <c r="M142" s="403">
        <v>4</v>
      </c>
      <c r="N142" s="403" t="str">
        <f t="shared" si="7"/>
        <v>Alta</v>
      </c>
      <c r="O142" s="403">
        <v>4</v>
      </c>
      <c r="P142" s="403" t="str">
        <f t="shared" si="8"/>
        <v>Alto</v>
      </c>
      <c r="Q142" s="403" t="s">
        <v>48</v>
      </c>
      <c r="R142" s="403">
        <f t="shared" si="9"/>
        <v>16</v>
      </c>
      <c r="S142" s="384" t="str">
        <f t="shared" si="10"/>
        <v>Alto</v>
      </c>
      <c r="U142" s="402" t="str">
        <f t="shared" si="19"/>
        <v>Implementación de programas ambientales bajo la NTC ISO 14001</v>
      </c>
      <c r="V142" s="397" t="s">
        <v>109</v>
      </c>
      <c r="W142" s="397" t="s">
        <v>107</v>
      </c>
      <c r="X142" s="563">
        <v>2</v>
      </c>
      <c r="Y142" s="564"/>
      <c r="Z142" s="565"/>
      <c r="AA142" s="563">
        <v>1</v>
      </c>
      <c r="AB142" s="564"/>
      <c r="AC142" s="565"/>
      <c r="AD142" s="563">
        <v>2</v>
      </c>
      <c r="AE142" s="564"/>
      <c r="AF142" s="565"/>
      <c r="AG142" s="563">
        <v>2</v>
      </c>
      <c r="AH142" s="564"/>
      <c r="AI142" s="565"/>
      <c r="AJ142" s="398">
        <f t="shared" si="25"/>
        <v>0.875</v>
      </c>
      <c r="AK142" s="401" t="str">
        <f t="shared" si="26"/>
        <v>Efectivo</v>
      </c>
      <c r="AL142" s="398">
        <v>0</v>
      </c>
      <c r="AM142" s="398" t="str">
        <f t="shared" si="27"/>
        <v xml:space="preserve">0% </v>
      </c>
      <c r="AN142" s="398">
        <v>0.88</v>
      </c>
      <c r="AO142" s="398" t="str">
        <f t="shared" si="28"/>
        <v>60%</v>
      </c>
      <c r="AQ142" s="404">
        <f t="shared" si="11"/>
        <v>4</v>
      </c>
      <c r="AR142" s="404" t="str">
        <f t="shared" si="12"/>
        <v>Alta</v>
      </c>
      <c r="AS142" s="404">
        <f t="shared" si="13"/>
        <v>1.6</v>
      </c>
      <c r="AT142" s="384" t="str">
        <f t="shared" si="14"/>
        <v>No Significativo</v>
      </c>
      <c r="AU142" s="384" t="str">
        <f t="shared" si="15"/>
        <v>Ambiental</v>
      </c>
      <c r="AV142" s="384">
        <f t="shared" si="16"/>
        <v>6.4</v>
      </c>
      <c r="AW142" s="384" t="str">
        <f t="shared" si="17"/>
        <v>Bajo</v>
      </c>
      <c r="AX142" s="405" t="str">
        <f t="shared" ref="AX142:AX202" si="29">IF(AV142=1," Aceptar el riesgo. No determinar acciones.",IF(AV142=2," Aceptar el riesgo. No determinar acciones.",IF(AV142=3," Aceptar el riesgo. No determinar acciones.",IF(AV142=4," Aceptar el riesgo. No determinar acciones.",IF(AV142=5," Evaluar a juicio de experto la nececidad de deterrminar acciones para prevenir su ocurrencia",IF(AV142=6," Evaluar a juicio de experto la nececidad de deterrminar acciones para prevenir su ocurrencia",IF(AV142=8," Evaluar a juicio de experto la nececidad de deterrminar acciones para prevenir su ocurrencia",IF(AV142=9," Evaluar a juicio de experto la nececidad de deterrminar acciones para prevenir su ocurrencia",IF(AV142=10," Evaluar a juicio de experto la nececidad de deterrminar acciones para prevenir su ocurrencia",IF(AV142=12," Evaluar a juicio de experto la nececidad de deterrminar acciones para prevenir su ocurrencia",IF(AV142=15," Deterrminar acciones para prevenir su ocurrencia, compartirla o eliminarla.",IF(AV142=16," Deterrminar acciones para prevenir su ocurrencia, compartirla o eliminarla.",IF(AV142=20," Deterrminar acciones para prevenir su ocurrencia, compartirla o eliminarla.",IF(AV142=25," Deterrminar acciones para prevenir su ocurrencia, compartirla o eliminarla."," Aceptar el riesgo. No determinar acciones."))))))))))))))</f>
        <v xml:space="preserve"> Aceptar el riesgo. No determinar acciones.</v>
      </c>
      <c r="AZ142" s="406"/>
      <c r="BA142" s="407"/>
      <c r="BB142" s="408"/>
    </row>
    <row r="143" spans="2:54" ht="60" customHeight="1">
      <c r="B143" s="377" t="s">
        <v>896</v>
      </c>
      <c r="C143" s="376" t="s">
        <v>735</v>
      </c>
      <c r="D143" s="208"/>
      <c r="E143" s="373" t="s">
        <v>119</v>
      </c>
      <c r="F143" s="373"/>
      <c r="G143" s="373"/>
      <c r="H143" s="373"/>
      <c r="I143" s="373"/>
      <c r="J143" s="374" t="s">
        <v>1088</v>
      </c>
      <c r="K143" s="402" t="s">
        <v>819</v>
      </c>
      <c r="M143" s="397">
        <v>3</v>
      </c>
      <c r="N143" s="397" t="str">
        <f t="shared" si="7"/>
        <v>Media</v>
      </c>
      <c r="O143" s="409">
        <v>5</v>
      </c>
      <c r="P143" s="397" t="str">
        <f t="shared" si="8"/>
        <v>Significativo</v>
      </c>
      <c r="Q143" s="397" t="s">
        <v>92</v>
      </c>
      <c r="R143" s="403">
        <f t="shared" si="9"/>
        <v>15</v>
      </c>
      <c r="S143" s="384" t="str">
        <f t="shared" si="10"/>
        <v>Alto</v>
      </c>
      <c r="U143" s="402" t="str">
        <f t="shared" si="19"/>
        <v>Medidas preventivas y precauciones en materia de seguridad</v>
      </c>
      <c r="V143" s="397" t="s">
        <v>120</v>
      </c>
      <c r="W143" s="397" t="s">
        <v>107</v>
      </c>
      <c r="X143" s="563">
        <v>1</v>
      </c>
      <c r="Y143" s="564"/>
      <c r="Z143" s="565"/>
      <c r="AA143" s="563">
        <v>0</v>
      </c>
      <c r="AB143" s="564"/>
      <c r="AC143" s="565"/>
      <c r="AD143" s="563">
        <v>1</v>
      </c>
      <c r="AE143" s="564"/>
      <c r="AF143" s="565"/>
      <c r="AG143" s="563">
        <v>2</v>
      </c>
      <c r="AH143" s="564"/>
      <c r="AI143" s="565"/>
      <c r="AJ143" s="398">
        <f t="shared" si="25"/>
        <v>0.5</v>
      </c>
      <c r="AK143" s="401" t="str">
        <f t="shared" si="26"/>
        <v>Poco Efectivo</v>
      </c>
      <c r="AL143" s="398">
        <v>0</v>
      </c>
      <c r="AM143" s="398" t="str">
        <f t="shared" si="27"/>
        <v xml:space="preserve">0% </v>
      </c>
      <c r="AN143" s="398">
        <v>0.88</v>
      </c>
      <c r="AO143" s="398" t="str">
        <f t="shared" si="28"/>
        <v>60%</v>
      </c>
      <c r="AQ143" s="404">
        <f t="shared" si="11"/>
        <v>3</v>
      </c>
      <c r="AR143" s="404" t="str">
        <f t="shared" si="12"/>
        <v>Media</v>
      </c>
      <c r="AS143" s="404">
        <f t="shared" si="13"/>
        <v>2</v>
      </c>
      <c r="AT143" s="384" t="str">
        <f t="shared" si="14"/>
        <v>Bajo</v>
      </c>
      <c r="AU143" s="384" t="str">
        <f t="shared" si="15"/>
        <v>Operacional</v>
      </c>
      <c r="AV143" s="384">
        <f t="shared" si="16"/>
        <v>6</v>
      </c>
      <c r="AW143" s="384" t="str">
        <f t="shared" si="17"/>
        <v>Medio</v>
      </c>
      <c r="AX143" s="405" t="str">
        <f t="shared" si="29"/>
        <v xml:space="preserve"> Evaluar a juicio de experto la nececidad de deterrminar acciones para prevenir su ocurrencia</v>
      </c>
      <c r="AZ143" s="207"/>
      <c r="BA143" s="383"/>
      <c r="BB143" s="410"/>
    </row>
    <row r="144" spans="2:54" ht="64.5" customHeight="1">
      <c r="B144" s="377" t="s">
        <v>896</v>
      </c>
      <c r="C144" s="376" t="s">
        <v>734</v>
      </c>
      <c r="D144" s="208"/>
      <c r="E144" s="373" t="s">
        <v>119</v>
      </c>
      <c r="F144" s="373"/>
      <c r="G144" s="373"/>
      <c r="H144" s="373"/>
      <c r="I144" s="373"/>
      <c r="J144" s="374" t="s">
        <v>1089</v>
      </c>
      <c r="K144" s="402" t="s">
        <v>819</v>
      </c>
      <c r="M144" s="397">
        <v>3</v>
      </c>
      <c r="N144" s="397" t="str">
        <f>IF(M144=5,"Esperada",IF(M144=4,"Alta",IF(M144=3,"Media",IF(M144=2,"Baja",IF(M144=1,"Remota","0")))))</f>
        <v>Media</v>
      </c>
      <c r="O144" s="411">
        <v>5</v>
      </c>
      <c r="P144" s="397" t="str">
        <f t="shared" si="8"/>
        <v>Significativo</v>
      </c>
      <c r="Q144" s="397" t="s">
        <v>92</v>
      </c>
      <c r="R144" s="403">
        <f>O144*M144</f>
        <v>15</v>
      </c>
      <c r="S144" s="384" t="str">
        <f t="shared" si="10"/>
        <v>Alto</v>
      </c>
      <c r="U144" s="402" t="str">
        <f t="shared" si="19"/>
        <v>Medidas preventivas y precauciones en materia de seguridad</v>
      </c>
      <c r="V144" s="397" t="s">
        <v>120</v>
      </c>
      <c r="W144" s="397" t="s">
        <v>107</v>
      </c>
      <c r="X144" s="563">
        <v>1</v>
      </c>
      <c r="Y144" s="564"/>
      <c r="Z144" s="565"/>
      <c r="AA144" s="563">
        <v>0</v>
      </c>
      <c r="AB144" s="564"/>
      <c r="AC144" s="565"/>
      <c r="AD144" s="563">
        <v>1</v>
      </c>
      <c r="AE144" s="564"/>
      <c r="AF144" s="565"/>
      <c r="AG144" s="563">
        <v>2</v>
      </c>
      <c r="AH144" s="564"/>
      <c r="AI144" s="565"/>
      <c r="AJ144" s="401">
        <f t="shared" si="25"/>
        <v>0.5</v>
      </c>
      <c r="AK144" s="401" t="str">
        <f t="shared" si="26"/>
        <v>Poco Efectivo</v>
      </c>
      <c r="AL144" s="401">
        <v>0</v>
      </c>
      <c r="AM144" s="401" t="str">
        <f t="shared" si="27"/>
        <v xml:space="preserve">0% </v>
      </c>
      <c r="AN144" s="401">
        <v>0.88</v>
      </c>
      <c r="AO144" s="401" t="str">
        <f>IF(AND(AN144&gt;=0%,AN144&lt;40%),"0% ",IF(AND(AN144&gt;=41%,AN144&lt;60%),"20%",IF(AND(AN144&gt;=61%,AN144&lt;80%),"40%",IF(AND(AN144&gt;=81%,AN144&lt;90%),"60%", IF(AND(AN144&gt;=91%,AN144&lt;=100%),"80","0%")))))</f>
        <v>60%</v>
      </c>
      <c r="AQ144" s="404">
        <f>M144-(M144*AL144)</f>
        <v>3</v>
      </c>
      <c r="AR144" s="404" t="str">
        <f t="shared" si="12"/>
        <v>Media</v>
      </c>
      <c r="AS144" s="404">
        <f>O144-(O144*AO144)</f>
        <v>2</v>
      </c>
      <c r="AT144" s="404" t="str">
        <f>IF(AS144=5,"Significativo",IF(AS144=4,"Alto",IF(AS144=3,"Medio",IF(AS144=2,"Bajo",IF(AS144=1,"No Significativo","No Significativo")))))</f>
        <v>Bajo</v>
      </c>
      <c r="AU144" s="384" t="str">
        <f t="shared" si="15"/>
        <v>Operacional</v>
      </c>
      <c r="AV144" s="384">
        <f t="shared" si="16"/>
        <v>6</v>
      </c>
      <c r="AW144" s="384" t="str">
        <f t="shared" si="17"/>
        <v>Medio</v>
      </c>
      <c r="AX144" s="405" t="str">
        <f t="shared" si="29"/>
        <v xml:space="preserve"> Evaluar a juicio de experto la nececidad de deterrminar acciones para prevenir su ocurrencia</v>
      </c>
      <c r="AZ144" s="406"/>
      <c r="BA144" s="412"/>
      <c r="BB144" s="408"/>
    </row>
    <row r="145" spans="2:54" ht="37.5" customHeight="1">
      <c r="B145" s="597" t="s">
        <v>895</v>
      </c>
      <c r="C145" s="569" t="s">
        <v>733</v>
      </c>
      <c r="D145" s="591"/>
      <c r="E145" s="591" t="s">
        <v>119</v>
      </c>
      <c r="F145" s="591"/>
      <c r="G145" s="591"/>
      <c r="H145" s="591"/>
      <c r="I145" s="591"/>
      <c r="J145" s="593" t="s">
        <v>732</v>
      </c>
      <c r="K145" s="212" t="s">
        <v>776</v>
      </c>
      <c r="M145" s="594">
        <v>4</v>
      </c>
      <c r="N145" s="594" t="str">
        <f t="shared" si="7"/>
        <v>Alta</v>
      </c>
      <c r="O145" s="594">
        <v>4</v>
      </c>
      <c r="P145" s="594" t="str">
        <f t="shared" si="8"/>
        <v>Alto</v>
      </c>
      <c r="Q145" s="594" t="s">
        <v>48</v>
      </c>
      <c r="R145" s="594">
        <f t="shared" si="9"/>
        <v>16</v>
      </c>
      <c r="S145" s="576" t="str">
        <f t="shared" si="10"/>
        <v>Alto</v>
      </c>
      <c r="U145" s="402" t="str">
        <f t="shared" si="19"/>
        <v>Seguimiento y revisión al cumplimiento del documento Objetivos, metas y programas ambientales</v>
      </c>
      <c r="V145" s="397" t="s">
        <v>120</v>
      </c>
      <c r="W145" s="397" t="s">
        <v>121</v>
      </c>
      <c r="X145" s="563">
        <v>2</v>
      </c>
      <c r="Y145" s="564"/>
      <c r="Z145" s="565"/>
      <c r="AA145" s="563">
        <v>1</v>
      </c>
      <c r="AB145" s="564"/>
      <c r="AC145" s="565"/>
      <c r="AD145" s="563">
        <v>2</v>
      </c>
      <c r="AE145" s="564"/>
      <c r="AF145" s="565"/>
      <c r="AG145" s="563">
        <v>2</v>
      </c>
      <c r="AH145" s="564"/>
      <c r="AI145" s="565"/>
      <c r="AJ145" s="398">
        <f t="shared" si="25"/>
        <v>0.875</v>
      </c>
      <c r="AK145" s="401" t="str">
        <f t="shared" si="26"/>
        <v>Efectivo</v>
      </c>
      <c r="AL145" s="398">
        <v>0</v>
      </c>
      <c r="AM145" s="398" t="str">
        <f t="shared" si="27"/>
        <v xml:space="preserve">0% </v>
      </c>
      <c r="AN145" s="398">
        <v>0.88</v>
      </c>
      <c r="AO145" s="398" t="str">
        <f t="shared" si="28"/>
        <v>60%</v>
      </c>
      <c r="AQ145" s="588">
        <f t="shared" si="11"/>
        <v>4</v>
      </c>
      <c r="AR145" s="588" t="str">
        <f t="shared" si="12"/>
        <v>Alta</v>
      </c>
      <c r="AS145" s="588">
        <f t="shared" si="13"/>
        <v>1.6</v>
      </c>
      <c r="AT145" s="576" t="str">
        <f t="shared" si="14"/>
        <v>No Significativo</v>
      </c>
      <c r="AU145" s="576" t="str">
        <f t="shared" si="15"/>
        <v>Ambiental</v>
      </c>
      <c r="AV145" s="576">
        <f t="shared" si="16"/>
        <v>6.4</v>
      </c>
      <c r="AW145" s="576" t="str">
        <f t="shared" si="17"/>
        <v>Bajo</v>
      </c>
      <c r="AX145" s="579" t="str">
        <f t="shared" si="29"/>
        <v xml:space="preserve"> Aceptar el riesgo. No determinar acciones.</v>
      </c>
      <c r="AZ145" s="585"/>
      <c r="BA145" s="585"/>
      <c r="BB145" s="573"/>
    </row>
    <row r="146" spans="2:54" ht="32.25" customHeight="1">
      <c r="B146" s="567"/>
      <c r="C146" s="569"/>
      <c r="D146" s="598"/>
      <c r="E146" s="598"/>
      <c r="F146" s="598"/>
      <c r="G146" s="598"/>
      <c r="H146" s="598"/>
      <c r="I146" s="598"/>
      <c r="J146" s="570"/>
      <c r="K146" s="212" t="s">
        <v>788</v>
      </c>
      <c r="M146" s="595"/>
      <c r="N146" s="595"/>
      <c r="O146" s="595"/>
      <c r="P146" s="595"/>
      <c r="Q146" s="595"/>
      <c r="R146" s="595"/>
      <c r="S146" s="577"/>
      <c r="U146" s="402" t="str">
        <f t="shared" si="19"/>
        <v>Seguimiento y revisión a la Matriz de identificación de aspectos e impactos ambientales</v>
      </c>
      <c r="V146" s="397" t="s">
        <v>120</v>
      </c>
      <c r="W146" s="397" t="s">
        <v>121</v>
      </c>
      <c r="X146" s="563">
        <v>2</v>
      </c>
      <c r="Y146" s="564"/>
      <c r="Z146" s="565"/>
      <c r="AA146" s="563">
        <v>1</v>
      </c>
      <c r="AB146" s="564"/>
      <c r="AC146" s="565"/>
      <c r="AD146" s="563">
        <v>2</v>
      </c>
      <c r="AE146" s="564"/>
      <c r="AF146" s="565"/>
      <c r="AG146" s="563">
        <v>2</v>
      </c>
      <c r="AH146" s="564"/>
      <c r="AI146" s="565"/>
      <c r="AJ146" s="398">
        <f t="shared" si="25"/>
        <v>0.875</v>
      </c>
      <c r="AK146" s="401" t="str">
        <f t="shared" si="26"/>
        <v>Efectivo</v>
      </c>
      <c r="AL146" s="398">
        <v>0</v>
      </c>
      <c r="AM146" s="398" t="str">
        <f t="shared" si="27"/>
        <v xml:space="preserve">0% </v>
      </c>
      <c r="AN146" s="398">
        <v>0.88</v>
      </c>
      <c r="AO146" s="398" t="str">
        <f t="shared" si="28"/>
        <v>60%</v>
      </c>
      <c r="AQ146" s="589"/>
      <c r="AR146" s="589"/>
      <c r="AS146" s="589"/>
      <c r="AT146" s="577"/>
      <c r="AU146" s="577"/>
      <c r="AV146" s="577"/>
      <c r="AW146" s="577"/>
      <c r="AX146" s="580"/>
      <c r="AZ146" s="586"/>
      <c r="BA146" s="586"/>
      <c r="BB146" s="574"/>
    </row>
    <row r="147" spans="2:54" ht="24.75" customHeight="1">
      <c r="B147" s="567"/>
      <c r="C147" s="569"/>
      <c r="D147" s="598"/>
      <c r="E147" s="598"/>
      <c r="F147" s="598"/>
      <c r="G147" s="598"/>
      <c r="H147" s="598"/>
      <c r="I147" s="598"/>
      <c r="J147" s="570"/>
      <c r="K147" s="212" t="s">
        <v>769</v>
      </c>
      <c r="M147" s="595"/>
      <c r="N147" s="595"/>
      <c r="O147" s="595"/>
      <c r="P147" s="595"/>
      <c r="Q147" s="595"/>
      <c r="R147" s="595"/>
      <c r="S147" s="577"/>
      <c r="U147" s="402" t="str">
        <f t="shared" si="19"/>
        <v>Implementación del Plan de manejo ambiental</v>
      </c>
      <c r="V147" s="397" t="s">
        <v>109</v>
      </c>
      <c r="W147" s="397" t="s">
        <v>121</v>
      </c>
      <c r="X147" s="563">
        <v>2</v>
      </c>
      <c r="Y147" s="564"/>
      <c r="Z147" s="565"/>
      <c r="AA147" s="563">
        <v>0</v>
      </c>
      <c r="AB147" s="564"/>
      <c r="AC147" s="565"/>
      <c r="AD147" s="563">
        <v>2</v>
      </c>
      <c r="AE147" s="564"/>
      <c r="AF147" s="565"/>
      <c r="AG147" s="563">
        <v>2</v>
      </c>
      <c r="AH147" s="564"/>
      <c r="AI147" s="565"/>
      <c r="AJ147" s="398">
        <f t="shared" si="25"/>
        <v>0.75</v>
      </c>
      <c r="AK147" s="401" t="str">
        <f t="shared" si="26"/>
        <v>Medianamente Efectivo</v>
      </c>
      <c r="AL147" s="398">
        <v>0</v>
      </c>
      <c r="AM147" s="398" t="str">
        <f t="shared" si="27"/>
        <v xml:space="preserve">0% </v>
      </c>
      <c r="AN147" s="398">
        <v>0.88</v>
      </c>
      <c r="AO147" s="398" t="str">
        <f t="shared" si="28"/>
        <v>60%</v>
      </c>
      <c r="AQ147" s="589"/>
      <c r="AR147" s="589"/>
      <c r="AS147" s="589"/>
      <c r="AT147" s="577"/>
      <c r="AU147" s="577"/>
      <c r="AV147" s="577"/>
      <c r="AW147" s="577"/>
      <c r="AX147" s="580"/>
      <c r="AZ147" s="586"/>
      <c r="BA147" s="586"/>
      <c r="BB147" s="574"/>
    </row>
    <row r="148" spans="2:54" ht="46.5" customHeight="1">
      <c r="B148" s="567"/>
      <c r="C148" s="569"/>
      <c r="D148" s="598"/>
      <c r="E148" s="598"/>
      <c r="F148" s="598"/>
      <c r="G148" s="598"/>
      <c r="H148" s="598"/>
      <c r="I148" s="598"/>
      <c r="J148" s="570"/>
      <c r="K148" s="207" t="s">
        <v>789</v>
      </c>
      <c r="M148" s="595"/>
      <c r="N148" s="595"/>
      <c r="O148" s="595"/>
      <c r="P148" s="595"/>
      <c r="Q148" s="595"/>
      <c r="R148" s="595"/>
      <c r="S148" s="577"/>
      <c r="U148" s="402" t="str">
        <f t="shared" si="19"/>
        <v>Registros e inspecciones de aprovechamiento forestal y permisos para trabajos de podas, tala y rocería - Actividades de acompañamiento a las cuadrillas de podas</v>
      </c>
      <c r="V148" s="397" t="s">
        <v>109</v>
      </c>
      <c r="W148" s="397" t="s">
        <v>121</v>
      </c>
      <c r="X148" s="563">
        <v>2</v>
      </c>
      <c r="Y148" s="564"/>
      <c r="Z148" s="565"/>
      <c r="AA148" s="563">
        <v>0</v>
      </c>
      <c r="AB148" s="564"/>
      <c r="AC148" s="565"/>
      <c r="AD148" s="563">
        <v>2</v>
      </c>
      <c r="AE148" s="564"/>
      <c r="AF148" s="565"/>
      <c r="AG148" s="563">
        <v>2</v>
      </c>
      <c r="AH148" s="564"/>
      <c r="AI148" s="565"/>
      <c r="AJ148" s="398">
        <f t="shared" si="25"/>
        <v>0.75</v>
      </c>
      <c r="AK148" s="398" t="str">
        <f t="shared" si="26"/>
        <v>Medianamente Efectivo</v>
      </c>
      <c r="AL148" s="398">
        <v>0</v>
      </c>
      <c r="AM148" s="398" t="str">
        <f t="shared" si="27"/>
        <v xml:space="preserve">0% </v>
      </c>
      <c r="AN148" s="398">
        <v>0.88</v>
      </c>
      <c r="AO148" s="398" t="str">
        <f t="shared" si="28"/>
        <v>60%</v>
      </c>
      <c r="AQ148" s="589"/>
      <c r="AR148" s="589"/>
      <c r="AS148" s="589"/>
      <c r="AT148" s="577"/>
      <c r="AU148" s="577"/>
      <c r="AV148" s="577"/>
      <c r="AW148" s="577"/>
      <c r="AX148" s="580"/>
      <c r="AZ148" s="586"/>
      <c r="BA148" s="586"/>
      <c r="BB148" s="574"/>
    </row>
    <row r="149" spans="2:54" ht="34.5" customHeight="1">
      <c r="B149" s="568"/>
      <c r="C149" s="569"/>
      <c r="D149" s="592"/>
      <c r="E149" s="592"/>
      <c r="F149" s="592"/>
      <c r="G149" s="592"/>
      <c r="H149" s="592"/>
      <c r="I149" s="592"/>
      <c r="J149" s="571"/>
      <c r="K149" s="211" t="s">
        <v>790</v>
      </c>
      <c r="M149" s="596"/>
      <c r="N149" s="596"/>
      <c r="O149" s="596"/>
      <c r="P149" s="596"/>
      <c r="Q149" s="596"/>
      <c r="R149" s="596"/>
      <c r="S149" s="578"/>
      <c r="U149" s="402" t="str">
        <f t="shared" si="19"/>
        <v>Capacitación en manejo forestal a las cuadrillas de podas, tala y rocería</v>
      </c>
      <c r="V149" s="397" t="s">
        <v>109</v>
      </c>
      <c r="W149" s="397" t="s">
        <v>121</v>
      </c>
      <c r="X149" s="563">
        <v>2</v>
      </c>
      <c r="Y149" s="564"/>
      <c r="Z149" s="565"/>
      <c r="AA149" s="563">
        <v>0</v>
      </c>
      <c r="AB149" s="564"/>
      <c r="AC149" s="565"/>
      <c r="AD149" s="563">
        <v>2</v>
      </c>
      <c r="AE149" s="564"/>
      <c r="AF149" s="565"/>
      <c r="AG149" s="563">
        <v>2</v>
      </c>
      <c r="AH149" s="564"/>
      <c r="AI149" s="565"/>
      <c r="AJ149" s="398">
        <f t="shared" si="25"/>
        <v>0.75</v>
      </c>
      <c r="AK149" s="398" t="str">
        <f t="shared" si="26"/>
        <v>Medianamente Efectivo</v>
      </c>
      <c r="AL149" s="398">
        <v>0</v>
      </c>
      <c r="AM149" s="398" t="str">
        <f t="shared" si="27"/>
        <v xml:space="preserve">0% </v>
      </c>
      <c r="AN149" s="398">
        <v>0.88</v>
      </c>
      <c r="AO149" s="398" t="str">
        <f t="shared" si="28"/>
        <v>60%</v>
      </c>
      <c r="AQ149" s="590"/>
      <c r="AR149" s="590"/>
      <c r="AS149" s="590"/>
      <c r="AT149" s="578"/>
      <c r="AU149" s="578"/>
      <c r="AV149" s="578"/>
      <c r="AW149" s="578"/>
      <c r="AX149" s="581"/>
      <c r="AZ149" s="587"/>
      <c r="BA149" s="587"/>
      <c r="BB149" s="575"/>
    </row>
    <row r="150" spans="2:54" ht="28.5" customHeight="1">
      <c r="B150" s="597" t="s">
        <v>677</v>
      </c>
      <c r="C150" s="593" t="s">
        <v>731</v>
      </c>
      <c r="D150" s="591"/>
      <c r="E150" s="591" t="s">
        <v>119</v>
      </c>
      <c r="F150" s="591"/>
      <c r="G150" s="591"/>
      <c r="H150" s="591"/>
      <c r="I150" s="591"/>
      <c r="J150" s="593" t="s">
        <v>730</v>
      </c>
      <c r="K150" s="212" t="s">
        <v>771</v>
      </c>
      <c r="M150" s="594">
        <v>4</v>
      </c>
      <c r="N150" s="594" t="str">
        <f t="shared" si="7"/>
        <v>Alta</v>
      </c>
      <c r="O150" s="594">
        <v>4</v>
      </c>
      <c r="P150" s="594" t="str">
        <f t="shared" si="8"/>
        <v>Alto</v>
      </c>
      <c r="Q150" s="594" t="s">
        <v>47</v>
      </c>
      <c r="R150" s="594">
        <f t="shared" si="9"/>
        <v>16</v>
      </c>
      <c r="S150" s="576" t="str">
        <f t="shared" si="10"/>
        <v>Alto</v>
      </c>
      <c r="U150" s="402" t="str">
        <f t="shared" ref="U150:U284" si="30">+K150</f>
        <v>Certificados de revisión técnico mecánica, de conformidad con lo establecido en la normativa</v>
      </c>
      <c r="V150" s="397" t="s">
        <v>109</v>
      </c>
      <c r="W150" s="397" t="s">
        <v>1079</v>
      </c>
      <c r="X150" s="563">
        <v>2</v>
      </c>
      <c r="Y150" s="564"/>
      <c r="Z150" s="565"/>
      <c r="AA150" s="563">
        <v>1</v>
      </c>
      <c r="AB150" s="564"/>
      <c r="AC150" s="565"/>
      <c r="AD150" s="563">
        <v>2</v>
      </c>
      <c r="AE150" s="564"/>
      <c r="AF150" s="565"/>
      <c r="AG150" s="563">
        <v>1</v>
      </c>
      <c r="AH150" s="564"/>
      <c r="AI150" s="565"/>
      <c r="AJ150" s="398">
        <f t="shared" si="25"/>
        <v>0.75</v>
      </c>
      <c r="AK150" s="398" t="str">
        <f t="shared" si="26"/>
        <v>Medianamente Efectivo</v>
      </c>
      <c r="AL150" s="398">
        <v>0</v>
      </c>
      <c r="AM150" s="398" t="str">
        <f t="shared" si="27"/>
        <v xml:space="preserve">0% </v>
      </c>
      <c r="AN150" s="398">
        <v>0.88</v>
      </c>
      <c r="AO150" s="398" t="str">
        <f t="shared" si="28"/>
        <v>60%</v>
      </c>
      <c r="AQ150" s="588">
        <f t="shared" si="11"/>
        <v>4</v>
      </c>
      <c r="AR150" s="588" t="str">
        <f t="shared" si="12"/>
        <v>Alta</v>
      </c>
      <c r="AS150" s="588">
        <f t="shared" si="13"/>
        <v>1.6</v>
      </c>
      <c r="AT150" s="576" t="str">
        <f t="shared" si="14"/>
        <v>No Significativo</v>
      </c>
      <c r="AU150" s="576" t="str">
        <f t="shared" si="15"/>
        <v>Reputacional</v>
      </c>
      <c r="AV150" s="576">
        <f t="shared" si="16"/>
        <v>6.4</v>
      </c>
      <c r="AW150" s="576" t="str">
        <f t="shared" si="17"/>
        <v>Bajo</v>
      </c>
      <c r="AX150" s="579" t="str">
        <f t="shared" si="29"/>
        <v xml:space="preserve"> Aceptar el riesgo. No determinar acciones.</v>
      </c>
      <c r="AZ150" s="582"/>
      <c r="BA150" s="585"/>
      <c r="BB150" s="573"/>
    </row>
    <row r="151" spans="2:54" ht="21.75" customHeight="1">
      <c r="B151" s="567"/>
      <c r="C151" s="570"/>
      <c r="D151" s="598"/>
      <c r="E151" s="598"/>
      <c r="F151" s="598"/>
      <c r="G151" s="598"/>
      <c r="H151" s="598"/>
      <c r="I151" s="598"/>
      <c r="J151" s="570"/>
      <c r="K151" s="212" t="s">
        <v>797</v>
      </c>
      <c r="M151" s="595"/>
      <c r="N151" s="595"/>
      <c r="O151" s="595"/>
      <c r="P151" s="595"/>
      <c r="Q151" s="595"/>
      <c r="R151" s="595"/>
      <c r="S151" s="577"/>
      <c r="U151" s="402" t="str">
        <f t="shared" si="30"/>
        <v>Informe general sobre el control de emisiones atmosféricas</v>
      </c>
      <c r="V151" s="397" t="s">
        <v>120</v>
      </c>
      <c r="W151" s="397" t="s">
        <v>121</v>
      </c>
      <c r="X151" s="563">
        <v>2</v>
      </c>
      <c r="Y151" s="564"/>
      <c r="Z151" s="565"/>
      <c r="AA151" s="563">
        <v>0</v>
      </c>
      <c r="AB151" s="564"/>
      <c r="AC151" s="565"/>
      <c r="AD151" s="563">
        <v>2</v>
      </c>
      <c r="AE151" s="564"/>
      <c r="AF151" s="565"/>
      <c r="AG151" s="563">
        <v>2</v>
      </c>
      <c r="AH151" s="564"/>
      <c r="AI151" s="565"/>
      <c r="AJ151" s="398">
        <f t="shared" si="25"/>
        <v>0.75</v>
      </c>
      <c r="AK151" s="398" t="str">
        <f t="shared" si="26"/>
        <v>Medianamente Efectivo</v>
      </c>
      <c r="AL151" s="398">
        <v>0</v>
      </c>
      <c r="AM151" s="398" t="str">
        <f t="shared" si="27"/>
        <v xml:space="preserve">0% </v>
      </c>
      <c r="AN151" s="398">
        <v>0.88</v>
      </c>
      <c r="AO151" s="398" t="str">
        <f t="shared" si="28"/>
        <v>60%</v>
      </c>
      <c r="AQ151" s="589"/>
      <c r="AR151" s="589"/>
      <c r="AS151" s="589"/>
      <c r="AT151" s="577"/>
      <c r="AU151" s="577"/>
      <c r="AV151" s="577"/>
      <c r="AW151" s="577"/>
      <c r="AX151" s="580"/>
      <c r="AZ151" s="583"/>
      <c r="BA151" s="586"/>
      <c r="BB151" s="574"/>
    </row>
    <row r="152" spans="2:54" ht="21.75" customHeight="1">
      <c r="B152" s="567"/>
      <c r="C152" s="570"/>
      <c r="D152" s="592"/>
      <c r="E152" s="592"/>
      <c r="F152" s="592"/>
      <c r="G152" s="592"/>
      <c r="H152" s="592"/>
      <c r="I152" s="592"/>
      <c r="J152" s="571"/>
      <c r="K152" s="212" t="s">
        <v>796</v>
      </c>
      <c r="M152" s="595"/>
      <c r="N152" s="595"/>
      <c r="O152" s="595"/>
      <c r="P152" s="595"/>
      <c r="Q152" s="595"/>
      <c r="R152" s="595"/>
      <c r="S152" s="577"/>
      <c r="U152" s="402" t="str">
        <f t="shared" si="30"/>
        <v>Capacitaciones y boletines ambientales</v>
      </c>
      <c r="V152" s="397" t="s">
        <v>109</v>
      </c>
      <c r="W152" s="397" t="s">
        <v>121</v>
      </c>
      <c r="X152" s="563">
        <v>2</v>
      </c>
      <c r="Y152" s="564"/>
      <c r="Z152" s="565"/>
      <c r="AA152" s="563">
        <v>0</v>
      </c>
      <c r="AB152" s="564"/>
      <c r="AC152" s="565"/>
      <c r="AD152" s="563">
        <v>2</v>
      </c>
      <c r="AE152" s="564"/>
      <c r="AF152" s="565"/>
      <c r="AG152" s="563">
        <v>2</v>
      </c>
      <c r="AH152" s="564"/>
      <c r="AI152" s="565"/>
      <c r="AJ152" s="398">
        <f t="shared" si="25"/>
        <v>0.75</v>
      </c>
      <c r="AK152" s="398" t="str">
        <f t="shared" si="26"/>
        <v>Medianamente Efectivo</v>
      </c>
      <c r="AL152" s="398">
        <v>0</v>
      </c>
      <c r="AM152" s="398" t="str">
        <f t="shared" si="27"/>
        <v xml:space="preserve">0% </v>
      </c>
      <c r="AN152" s="398">
        <v>0.88</v>
      </c>
      <c r="AO152" s="398" t="str">
        <f t="shared" si="28"/>
        <v>60%</v>
      </c>
      <c r="AQ152" s="589"/>
      <c r="AR152" s="589"/>
      <c r="AS152" s="589"/>
      <c r="AT152" s="577"/>
      <c r="AU152" s="577"/>
      <c r="AV152" s="577"/>
      <c r="AW152" s="577"/>
      <c r="AX152" s="580"/>
      <c r="AZ152" s="583"/>
      <c r="BA152" s="586"/>
      <c r="BB152" s="574"/>
    </row>
    <row r="153" spans="2:54" ht="34.5" customHeight="1">
      <c r="B153" s="567"/>
      <c r="C153" s="570"/>
      <c r="D153" s="600"/>
      <c r="E153" s="591" t="s">
        <v>119</v>
      </c>
      <c r="F153" s="591"/>
      <c r="G153" s="591"/>
      <c r="H153" s="591" t="s">
        <v>119</v>
      </c>
      <c r="I153" s="591" t="s">
        <v>119</v>
      </c>
      <c r="J153" s="593" t="s">
        <v>729</v>
      </c>
      <c r="K153" s="212" t="s">
        <v>788</v>
      </c>
      <c r="M153" s="595"/>
      <c r="N153" s="595"/>
      <c r="O153" s="595"/>
      <c r="P153" s="595"/>
      <c r="Q153" s="595"/>
      <c r="R153" s="595"/>
      <c r="S153" s="577"/>
      <c r="U153" s="402" t="str">
        <f t="shared" si="30"/>
        <v>Seguimiento y revisión a la Matriz de identificación de aspectos e impactos ambientales</v>
      </c>
      <c r="V153" s="397" t="s">
        <v>120</v>
      </c>
      <c r="W153" s="397" t="s">
        <v>121</v>
      </c>
      <c r="X153" s="563">
        <v>2</v>
      </c>
      <c r="Y153" s="564"/>
      <c r="Z153" s="565"/>
      <c r="AA153" s="563">
        <v>1</v>
      </c>
      <c r="AB153" s="564"/>
      <c r="AC153" s="565"/>
      <c r="AD153" s="563">
        <v>2</v>
      </c>
      <c r="AE153" s="564"/>
      <c r="AF153" s="565"/>
      <c r="AG153" s="563">
        <v>2</v>
      </c>
      <c r="AH153" s="564"/>
      <c r="AI153" s="565"/>
      <c r="AJ153" s="398">
        <f t="shared" si="25"/>
        <v>0.875</v>
      </c>
      <c r="AK153" s="398" t="str">
        <f t="shared" si="26"/>
        <v>Efectivo</v>
      </c>
      <c r="AL153" s="398">
        <v>0</v>
      </c>
      <c r="AM153" s="398" t="str">
        <f t="shared" si="27"/>
        <v xml:space="preserve">0% </v>
      </c>
      <c r="AN153" s="398">
        <v>0.88</v>
      </c>
      <c r="AO153" s="398" t="str">
        <f t="shared" si="28"/>
        <v>60%</v>
      </c>
      <c r="AQ153" s="589"/>
      <c r="AR153" s="589"/>
      <c r="AS153" s="589"/>
      <c r="AT153" s="577"/>
      <c r="AU153" s="577"/>
      <c r="AV153" s="577"/>
      <c r="AW153" s="577"/>
      <c r="AX153" s="580"/>
      <c r="AZ153" s="583"/>
      <c r="BA153" s="586"/>
      <c r="BB153" s="574"/>
    </row>
    <row r="154" spans="2:54" ht="24" customHeight="1">
      <c r="B154" s="567"/>
      <c r="C154" s="570"/>
      <c r="D154" s="601"/>
      <c r="E154" s="598"/>
      <c r="F154" s="598"/>
      <c r="G154" s="598"/>
      <c r="H154" s="598"/>
      <c r="I154" s="598"/>
      <c r="J154" s="570"/>
      <c r="K154" s="212" t="s">
        <v>791</v>
      </c>
      <c r="M154" s="595"/>
      <c r="N154" s="595"/>
      <c r="O154" s="595"/>
      <c r="P154" s="595"/>
      <c r="Q154" s="595"/>
      <c r="R154" s="595"/>
      <c r="S154" s="577"/>
      <c r="U154" s="402" t="str">
        <f t="shared" si="30"/>
        <v>Implementación del plan de manejo ambiental</v>
      </c>
      <c r="V154" s="397" t="s">
        <v>120</v>
      </c>
      <c r="W154" s="397" t="s">
        <v>121</v>
      </c>
      <c r="X154" s="563">
        <v>2</v>
      </c>
      <c r="Y154" s="564"/>
      <c r="Z154" s="565"/>
      <c r="AA154" s="563">
        <v>0</v>
      </c>
      <c r="AB154" s="564"/>
      <c r="AC154" s="565"/>
      <c r="AD154" s="563">
        <v>2</v>
      </c>
      <c r="AE154" s="564"/>
      <c r="AF154" s="565"/>
      <c r="AG154" s="563">
        <v>2</v>
      </c>
      <c r="AH154" s="564"/>
      <c r="AI154" s="565"/>
      <c r="AJ154" s="398">
        <f t="shared" si="25"/>
        <v>0.75</v>
      </c>
      <c r="AK154" s="398" t="str">
        <f t="shared" si="26"/>
        <v>Medianamente Efectivo</v>
      </c>
      <c r="AL154" s="398">
        <v>0</v>
      </c>
      <c r="AM154" s="398" t="str">
        <f t="shared" si="27"/>
        <v xml:space="preserve">0% </v>
      </c>
      <c r="AN154" s="398">
        <v>0.88</v>
      </c>
      <c r="AO154" s="398" t="str">
        <f t="shared" si="28"/>
        <v>60%</v>
      </c>
      <c r="AQ154" s="589"/>
      <c r="AR154" s="589"/>
      <c r="AS154" s="589"/>
      <c r="AT154" s="577"/>
      <c r="AU154" s="577"/>
      <c r="AV154" s="577"/>
      <c r="AW154" s="577"/>
      <c r="AX154" s="580"/>
      <c r="AZ154" s="583"/>
      <c r="BA154" s="586"/>
      <c r="BB154" s="574"/>
    </row>
    <row r="155" spans="2:54" ht="24" customHeight="1">
      <c r="B155" s="567"/>
      <c r="C155" s="570"/>
      <c r="D155" s="601"/>
      <c r="E155" s="598"/>
      <c r="F155" s="598"/>
      <c r="G155" s="598"/>
      <c r="H155" s="598"/>
      <c r="I155" s="598"/>
      <c r="J155" s="570"/>
      <c r="K155" s="211" t="s">
        <v>787</v>
      </c>
      <c r="M155" s="595"/>
      <c r="N155" s="595"/>
      <c r="O155" s="595"/>
      <c r="P155" s="595"/>
      <c r="Q155" s="595"/>
      <c r="R155" s="595"/>
      <c r="S155" s="577"/>
      <c r="U155" s="402" t="str">
        <f t="shared" si="30"/>
        <v>Implementación del plan de manejo integral de residuos</v>
      </c>
      <c r="V155" s="397" t="s">
        <v>120</v>
      </c>
      <c r="W155" s="397" t="s">
        <v>121</v>
      </c>
      <c r="X155" s="563">
        <v>2</v>
      </c>
      <c r="Y155" s="564"/>
      <c r="Z155" s="565"/>
      <c r="AA155" s="563">
        <v>0</v>
      </c>
      <c r="AB155" s="564"/>
      <c r="AC155" s="565"/>
      <c r="AD155" s="563">
        <v>2</v>
      </c>
      <c r="AE155" s="564"/>
      <c r="AF155" s="565"/>
      <c r="AG155" s="563">
        <v>2</v>
      </c>
      <c r="AH155" s="564"/>
      <c r="AI155" s="565"/>
      <c r="AJ155" s="398">
        <f t="shared" si="25"/>
        <v>0.75</v>
      </c>
      <c r="AK155" s="398" t="str">
        <f t="shared" si="26"/>
        <v>Medianamente Efectivo</v>
      </c>
      <c r="AL155" s="398">
        <v>0</v>
      </c>
      <c r="AM155" s="398" t="str">
        <f t="shared" si="27"/>
        <v xml:space="preserve">0% </v>
      </c>
      <c r="AN155" s="398">
        <v>0.88</v>
      </c>
      <c r="AO155" s="398" t="str">
        <f t="shared" si="28"/>
        <v>60%</v>
      </c>
      <c r="AQ155" s="589"/>
      <c r="AR155" s="589"/>
      <c r="AS155" s="589"/>
      <c r="AT155" s="577"/>
      <c r="AU155" s="577"/>
      <c r="AV155" s="577"/>
      <c r="AW155" s="577"/>
      <c r="AX155" s="580"/>
      <c r="AZ155" s="583"/>
      <c r="BA155" s="586"/>
      <c r="BB155" s="574"/>
    </row>
    <row r="156" spans="2:54" ht="34.5" customHeight="1">
      <c r="B156" s="567"/>
      <c r="C156" s="570"/>
      <c r="D156" s="601"/>
      <c r="E156" s="598"/>
      <c r="F156" s="598"/>
      <c r="G156" s="598"/>
      <c r="H156" s="598"/>
      <c r="I156" s="598"/>
      <c r="J156" s="570"/>
      <c r="K156" s="207" t="s">
        <v>820</v>
      </c>
      <c r="M156" s="595"/>
      <c r="N156" s="595"/>
      <c r="O156" s="595"/>
      <c r="P156" s="595"/>
      <c r="Q156" s="595"/>
      <c r="R156" s="595"/>
      <c r="S156" s="577"/>
      <c r="U156" s="402" t="str">
        <f t="shared" si="30"/>
        <v>Indicador de aprovechamiento de residuos y manejo de residuos peligrosos</v>
      </c>
      <c r="V156" s="397" t="s">
        <v>120</v>
      </c>
      <c r="W156" s="397" t="s">
        <v>121</v>
      </c>
      <c r="X156" s="563">
        <v>2</v>
      </c>
      <c r="Y156" s="564"/>
      <c r="Z156" s="565"/>
      <c r="AA156" s="563">
        <v>0</v>
      </c>
      <c r="AB156" s="564"/>
      <c r="AC156" s="565"/>
      <c r="AD156" s="563">
        <v>2</v>
      </c>
      <c r="AE156" s="564"/>
      <c r="AF156" s="565"/>
      <c r="AG156" s="563">
        <v>2</v>
      </c>
      <c r="AH156" s="564"/>
      <c r="AI156" s="565"/>
      <c r="AJ156" s="398">
        <f t="shared" si="25"/>
        <v>0.75</v>
      </c>
      <c r="AK156" s="398" t="str">
        <f t="shared" si="26"/>
        <v>Medianamente Efectivo</v>
      </c>
      <c r="AL156" s="398">
        <v>0</v>
      </c>
      <c r="AM156" s="398" t="str">
        <f t="shared" si="27"/>
        <v xml:space="preserve">0% </v>
      </c>
      <c r="AN156" s="398">
        <v>0.88</v>
      </c>
      <c r="AO156" s="398" t="str">
        <f t="shared" si="28"/>
        <v>60%</v>
      </c>
      <c r="AQ156" s="589"/>
      <c r="AR156" s="589"/>
      <c r="AS156" s="589"/>
      <c r="AT156" s="577"/>
      <c r="AU156" s="577"/>
      <c r="AV156" s="577"/>
      <c r="AW156" s="577"/>
      <c r="AX156" s="580"/>
      <c r="AZ156" s="583"/>
      <c r="BA156" s="586"/>
      <c r="BB156" s="574"/>
    </row>
    <row r="157" spans="2:54" ht="22.5" customHeight="1">
      <c r="B157" s="567"/>
      <c r="C157" s="570"/>
      <c r="D157" s="601"/>
      <c r="E157" s="598"/>
      <c r="F157" s="598"/>
      <c r="G157" s="598"/>
      <c r="H157" s="598"/>
      <c r="I157" s="598"/>
      <c r="J157" s="570"/>
      <c r="K157" s="207" t="s">
        <v>793</v>
      </c>
      <c r="M157" s="595"/>
      <c r="N157" s="595"/>
      <c r="O157" s="595"/>
      <c r="P157" s="595"/>
      <c r="Q157" s="595"/>
      <c r="R157" s="595"/>
      <c r="S157" s="577"/>
      <c r="U157" s="402" t="str">
        <f t="shared" si="30"/>
        <v>Inspecciones de puntos de acopio, manejo de residuos</v>
      </c>
      <c r="V157" s="397" t="s">
        <v>120</v>
      </c>
      <c r="W157" s="397" t="s">
        <v>121</v>
      </c>
      <c r="X157" s="563">
        <v>2</v>
      </c>
      <c r="Y157" s="564"/>
      <c r="Z157" s="565"/>
      <c r="AA157" s="563">
        <v>0</v>
      </c>
      <c r="AB157" s="564"/>
      <c r="AC157" s="565"/>
      <c r="AD157" s="563">
        <v>2</v>
      </c>
      <c r="AE157" s="564"/>
      <c r="AF157" s="565"/>
      <c r="AG157" s="563">
        <v>2</v>
      </c>
      <c r="AH157" s="564"/>
      <c r="AI157" s="565"/>
      <c r="AJ157" s="398">
        <f t="shared" si="25"/>
        <v>0.75</v>
      </c>
      <c r="AK157" s="398" t="str">
        <f t="shared" si="26"/>
        <v>Medianamente Efectivo</v>
      </c>
      <c r="AL157" s="398">
        <v>0</v>
      </c>
      <c r="AM157" s="398" t="str">
        <f t="shared" si="27"/>
        <v xml:space="preserve">0% </v>
      </c>
      <c r="AN157" s="398">
        <v>0.88</v>
      </c>
      <c r="AO157" s="398" t="str">
        <f t="shared" si="28"/>
        <v>60%</v>
      </c>
      <c r="AQ157" s="589"/>
      <c r="AR157" s="589"/>
      <c r="AS157" s="589"/>
      <c r="AT157" s="577"/>
      <c r="AU157" s="577"/>
      <c r="AV157" s="577"/>
      <c r="AW157" s="577"/>
      <c r="AX157" s="580"/>
      <c r="AZ157" s="583"/>
      <c r="BA157" s="586"/>
      <c r="BB157" s="574"/>
    </row>
    <row r="158" spans="2:54" ht="34.5" customHeight="1">
      <c r="B158" s="567"/>
      <c r="C158" s="570"/>
      <c r="D158" s="602"/>
      <c r="E158" s="592"/>
      <c r="F158" s="592"/>
      <c r="G158" s="592"/>
      <c r="H158" s="592"/>
      <c r="I158" s="592"/>
      <c r="J158" s="571"/>
      <c r="K158" s="207" t="s">
        <v>792</v>
      </c>
      <c r="M158" s="595"/>
      <c r="N158" s="595"/>
      <c r="O158" s="595"/>
      <c r="P158" s="595"/>
      <c r="Q158" s="595"/>
      <c r="R158" s="595"/>
      <c r="S158" s="577"/>
      <c r="U158" s="402" t="str">
        <f t="shared" si="30"/>
        <v xml:space="preserve">Capacitaciones y campañas de manejo y separación de residuos reciclables de residuos </v>
      </c>
      <c r="V158" s="397" t="s">
        <v>109</v>
      </c>
      <c r="W158" s="397" t="s">
        <v>121</v>
      </c>
      <c r="X158" s="563">
        <v>2</v>
      </c>
      <c r="Y158" s="564"/>
      <c r="Z158" s="565"/>
      <c r="AA158" s="563">
        <v>0</v>
      </c>
      <c r="AB158" s="564"/>
      <c r="AC158" s="565"/>
      <c r="AD158" s="563">
        <v>2</v>
      </c>
      <c r="AE158" s="564"/>
      <c r="AF158" s="565"/>
      <c r="AG158" s="563">
        <v>2</v>
      </c>
      <c r="AH158" s="564"/>
      <c r="AI158" s="565"/>
      <c r="AJ158" s="398">
        <f t="shared" si="25"/>
        <v>0.75</v>
      </c>
      <c r="AK158" s="398" t="str">
        <f t="shared" si="26"/>
        <v>Medianamente Efectivo</v>
      </c>
      <c r="AL158" s="398">
        <v>0</v>
      </c>
      <c r="AM158" s="398" t="str">
        <f t="shared" si="27"/>
        <v xml:space="preserve">0% </v>
      </c>
      <c r="AN158" s="398">
        <v>0.88</v>
      </c>
      <c r="AO158" s="398" t="str">
        <f t="shared" si="28"/>
        <v>60%</v>
      </c>
      <c r="AQ158" s="589"/>
      <c r="AR158" s="589"/>
      <c r="AS158" s="589"/>
      <c r="AT158" s="577"/>
      <c r="AU158" s="577"/>
      <c r="AV158" s="577"/>
      <c r="AW158" s="577"/>
      <c r="AX158" s="580"/>
      <c r="AZ158" s="583"/>
      <c r="BA158" s="586"/>
      <c r="BB158" s="574"/>
    </row>
    <row r="159" spans="2:54" ht="31.5" customHeight="1">
      <c r="B159" s="567"/>
      <c r="C159" s="570"/>
      <c r="D159" s="591"/>
      <c r="E159" s="591"/>
      <c r="F159" s="591"/>
      <c r="G159" s="591" t="s">
        <v>119</v>
      </c>
      <c r="H159" s="591"/>
      <c r="I159" s="591"/>
      <c r="J159" s="593" t="s">
        <v>728</v>
      </c>
      <c r="K159" s="207" t="s">
        <v>824</v>
      </c>
      <c r="M159" s="595"/>
      <c r="N159" s="595"/>
      <c r="O159" s="595"/>
      <c r="P159" s="595"/>
      <c r="Q159" s="595"/>
      <c r="R159" s="595"/>
      <c r="S159" s="577"/>
      <c r="U159" s="402" t="str">
        <f t="shared" si="30"/>
        <v>Seguimiento al cumplimiento de los objetivos y la  política ambiental de la empresa</v>
      </c>
      <c r="V159" s="397" t="s">
        <v>120</v>
      </c>
      <c r="W159" s="397" t="s">
        <v>107</v>
      </c>
      <c r="X159" s="563">
        <v>2</v>
      </c>
      <c r="Y159" s="564"/>
      <c r="Z159" s="565"/>
      <c r="AA159" s="563">
        <v>0</v>
      </c>
      <c r="AB159" s="564"/>
      <c r="AC159" s="565"/>
      <c r="AD159" s="563">
        <v>2</v>
      </c>
      <c r="AE159" s="564"/>
      <c r="AF159" s="565"/>
      <c r="AG159" s="563">
        <v>2</v>
      </c>
      <c r="AH159" s="564"/>
      <c r="AI159" s="565"/>
      <c r="AJ159" s="398">
        <f t="shared" si="25"/>
        <v>0.75</v>
      </c>
      <c r="AK159" s="398" t="str">
        <f t="shared" si="26"/>
        <v>Medianamente Efectivo</v>
      </c>
      <c r="AL159" s="398">
        <v>0</v>
      </c>
      <c r="AM159" s="398" t="str">
        <f t="shared" si="27"/>
        <v xml:space="preserve">0% </v>
      </c>
      <c r="AN159" s="398">
        <v>0.88</v>
      </c>
      <c r="AO159" s="398" t="str">
        <f t="shared" si="28"/>
        <v>60%</v>
      </c>
      <c r="AQ159" s="589"/>
      <c r="AR159" s="589"/>
      <c r="AS159" s="589"/>
      <c r="AT159" s="577"/>
      <c r="AU159" s="577"/>
      <c r="AV159" s="577"/>
      <c r="AW159" s="577"/>
      <c r="AX159" s="580"/>
      <c r="AZ159" s="583"/>
      <c r="BA159" s="586"/>
      <c r="BB159" s="574"/>
    </row>
    <row r="160" spans="2:54" ht="30" customHeight="1">
      <c r="B160" s="567"/>
      <c r="C160" s="570"/>
      <c r="D160" s="592"/>
      <c r="E160" s="592"/>
      <c r="F160" s="592"/>
      <c r="G160" s="592"/>
      <c r="H160" s="592"/>
      <c r="I160" s="592"/>
      <c r="J160" s="571"/>
      <c r="K160" s="207" t="s">
        <v>825</v>
      </c>
      <c r="M160" s="595"/>
      <c r="N160" s="595"/>
      <c r="O160" s="595"/>
      <c r="P160" s="595"/>
      <c r="Q160" s="595"/>
      <c r="R160" s="595"/>
      <c r="S160" s="577"/>
      <c r="U160" s="402" t="str">
        <f t="shared" si="30"/>
        <v>Seguimiento al cumplimiento del programa de responsabilidad social empresarial</v>
      </c>
      <c r="V160" s="397" t="s">
        <v>120</v>
      </c>
      <c r="W160" s="397" t="s">
        <v>107</v>
      </c>
      <c r="X160" s="563">
        <v>2</v>
      </c>
      <c r="Y160" s="564"/>
      <c r="Z160" s="565"/>
      <c r="AA160" s="563">
        <v>0</v>
      </c>
      <c r="AB160" s="564"/>
      <c r="AC160" s="565"/>
      <c r="AD160" s="563">
        <v>2</v>
      </c>
      <c r="AE160" s="564"/>
      <c r="AF160" s="565"/>
      <c r="AG160" s="563">
        <v>2</v>
      </c>
      <c r="AH160" s="564"/>
      <c r="AI160" s="565"/>
      <c r="AJ160" s="398">
        <f t="shared" si="25"/>
        <v>0.75</v>
      </c>
      <c r="AK160" s="398" t="str">
        <f t="shared" si="26"/>
        <v>Medianamente Efectivo</v>
      </c>
      <c r="AL160" s="398">
        <v>0</v>
      </c>
      <c r="AM160" s="398" t="str">
        <f t="shared" si="27"/>
        <v xml:space="preserve">0% </v>
      </c>
      <c r="AN160" s="398">
        <v>0.88</v>
      </c>
      <c r="AO160" s="398" t="str">
        <f t="shared" si="28"/>
        <v>60%</v>
      </c>
      <c r="AQ160" s="589"/>
      <c r="AR160" s="589"/>
      <c r="AS160" s="589"/>
      <c r="AT160" s="577"/>
      <c r="AU160" s="577"/>
      <c r="AV160" s="577"/>
      <c r="AW160" s="577"/>
      <c r="AX160" s="580"/>
      <c r="AZ160" s="583"/>
      <c r="BA160" s="586"/>
      <c r="BB160" s="574"/>
    </row>
    <row r="161" spans="2:54" ht="22.5" customHeight="1">
      <c r="B161" s="567"/>
      <c r="C161" s="570"/>
      <c r="D161" s="591"/>
      <c r="E161" s="591"/>
      <c r="F161" s="591"/>
      <c r="G161" s="591" t="s">
        <v>119</v>
      </c>
      <c r="H161" s="591"/>
      <c r="I161" s="591"/>
      <c r="J161" s="593" t="s">
        <v>727</v>
      </c>
      <c r="K161" s="207" t="s">
        <v>822</v>
      </c>
      <c r="M161" s="595"/>
      <c r="N161" s="595"/>
      <c r="O161" s="595"/>
      <c r="P161" s="595"/>
      <c r="Q161" s="595"/>
      <c r="R161" s="595"/>
      <c r="S161" s="577"/>
      <c r="U161" s="402" t="str">
        <f t="shared" si="30"/>
        <v>Seguimiento a la implementación del Plan de Emergencias</v>
      </c>
      <c r="V161" s="397" t="s">
        <v>120</v>
      </c>
      <c r="W161" s="397" t="s">
        <v>121</v>
      </c>
      <c r="X161" s="563">
        <v>2</v>
      </c>
      <c r="Y161" s="564"/>
      <c r="Z161" s="565"/>
      <c r="AA161" s="563">
        <v>1</v>
      </c>
      <c r="AB161" s="564"/>
      <c r="AC161" s="565"/>
      <c r="AD161" s="563">
        <v>2</v>
      </c>
      <c r="AE161" s="564"/>
      <c r="AF161" s="565"/>
      <c r="AG161" s="563">
        <v>2</v>
      </c>
      <c r="AH161" s="564"/>
      <c r="AI161" s="565"/>
      <c r="AJ161" s="398">
        <f t="shared" si="25"/>
        <v>0.875</v>
      </c>
      <c r="AK161" s="398" t="str">
        <f t="shared" si="26"/>
        <v>Efectivo</v>
      </c>
      <c r="AL161" s="398">
        <v>0</v>
      </c>
      <c r="AM161" s="398" t="str">
        <f t="shared" si="27"/>
        <v xml:space="preserve">0% </v>
      </c>
      <c r="AN161" s="398">
        <v>0.88</v>
      </c>
      <c r="AO161" s="398" t="str">
        <f t="shared" si="28"/>
        <v>60%</v>
      </c>
      <c r="AQ161" s="589"/>
      <c r="AR161" s="589"/>
      <c r="AS161" s="589"/>
      <c r="AT161" s="577"/>
      <c r="AU161" s="577"/>
      <c r="AV161" s="577"/>
      <c r="AW161" s="577"/>
      <c r="AX161" s="580"/>
      <c r="AZ161" s="583"/>
      <c r="BA161" s="586"/>
      <c r="BB161" s="574"/>
    </row>
    <row r="162" spans="2:54" ht="22.5" customHeight="1">
      <c r="B162" s="567"/>
      <c r="C162" s="570"/>
      <c r="D162" s="598"/>
      <c r="E162" s="598"/>
      <c r="F162" s="598"/>
      <c r="G162" s="598"/>
      <c r="H162" s="598"/>
      <c r="I162" s="598"/>
      <c r="J162" s="570"/>
      <c r="K162" s="207" t="s">
        <v>826</v>
      </c>
      <c r="M162" s="595"/>
      <c r="N162" s="595"/>
      <c r="O162" s="595"/>
      <c r="P162" s="595"/>
      <c r="Q162" s="595"/>
      <c r="R162" s="595"/>
      <c r="S162" s="577"/>
      <c r="U162" s="402" t="str">
        <f t="shared" si="30"/>
        <v>Ejecución de simulacros de emergencias ambientales</v>
      </c>
      <c r="V162" s="397" t="s">
        <v>120</v>
      </c>
      <c r="W162" s="397" t="s">
        <v>121</v>
      </c>
      <c r="X162" s="563">
        <v>2</v>
      </c>
      <c r="Y162" s="564"/>
      <c r="Z162" s="565"/>
      <c r="AA162" s="563">
        <v>0</v>
      </c>
      <c r="AB162" s="564"/>
      <c r="AC162" s="565"/>
      <c r="AD162" s="563">
        <v>2</v>
      </c>
      <c r="AE162" s="564"/>
      <c r="AF162" s="565"/>
      <c r="AG162" s="563">
        <v>2</v>
      </c>
      <c r="AH162" s="564"/>
      <c r="AI162" s="565"/>
      <c r="AJ162" s="398">
        <f t="shared" si="25"/>
        <v>0.75</v>
      </c>
      <c r="AK162" s="398" t="str">
        <f t="shared" si="26"/>
        <v>Medianamente Efectivo</v>
      </c>
      <c r="AL162" s="398">
        <v>0</v>
      </c>
      <c r="AM162" s="398" t="str">
        <f t="shared" si="27"/>
        <v xml:space="preserve">0% </v>
      </c>
      <c r="AN162" s="398">
        <v>0.88</v>
      </c>
      <c r="AO162" s="398" t="str">
        <f t="shared" si="28"/>
        <v>60%</v>
      </c>
      <c r="AQ162" s="589"/>
      <c r="AR162" s="589"/>
      <c r="AS162" s="589"/>
      <c r="AT162" s="577"/>
      <c r="AU162" s="577"/>
      <c r="AV162" s="577"/>
      <c r="AW162" s="577"/>
      <c r="AX162" s="580"/>
      <c r="AZ162" s="583"/>
      <c r="BA162" s="586"/>
      <c r="BB162" s="574"/>
    </row>
    <row r="163" spans="2:54" ht="22.5" customHeight="1">
      <c r="B163" s="567"/>
      <c r="C163" s="570"/>
      <c r="D163" s="598"/>
      <c r="E163" s="598"/>
      <c r="F163" s="598"/>
      <c r="G163" s="598"/>
      <c r="H163" s="598"/>
      <c r="I163" s="598"/>
      <c r="J163" s="570"/>
      <c r="K163" s="207" t="s">
        <v>827</v>
      </c>
      <c r="M163" s="595"/>
      <c r="N163" s="595"/>
      <c r="O163" s="595"/>
      <c r="P163" s="595"/>
      <c r="Q163" s="595"/>
      <c r="R163" s="595"/>
      <c r="S163" s="577"/>
      <c r="U163" s="402" t="str">
        <f t="shared" si="30"/>
        <v>Seguimiento y actualización de la  matriz de emergencias ambientales</v>
      </c>
      <c r="V163" s="397" t="s">
        <v>120</v>
      </c>
      <c r="W163" s="397" t="s">
        <v>121</v>
      </c>
      <c r="X163" s="563">
        <v>2</v>
      </c>
      <c r="Y163" s="564"/>
      <c r="Z163" s="565"/>
      <c r="AA163" s="563">
        <v>1</v>
      </c>
      <c r="AB163" s="564"/>
      <c r="AC163" s="565"/>
      <c r="AD163" s="563">
        <v>2</v>
      </c>
      <c r="AE163" s="564"/>
      <c r="AF163" s="565"/>
      <c r="AG163" s="563">
        <v>2</v>
      </c>
      <c r="AH163" s="564"/>
      <c r="AI163" s="565"/>
      <c r="AJ163" s="398">
        <f t="shared" si="25"/>
        <v>0.875</v>
      </c>
      <c r="AK163" s="398" t="str">
        <f t="shared" si="26"/>
        <v>Efectivo</v>
      </c>
      <c r="AL163" s="398">
        <v>0</v>
      </c>
      <c r="AM163" s="398" t="str">
        <f t="shared" si="27"/>
        <v xml:space="preserve">0% </v>
      </c>
      <c r="AN163" s="398">
        <v>0.88</v>
      </c>
      <c r="AO163" s="398" t="str">
        <f t="shared" si="28"/>
        <v>60%</v>
      </c>
      <c r="AQ163" s="589"/>
      <c r="AR163" s="589"/>
      <c r="AS163" s="589"/>
      <c r="AT163" s="577"/>
      <c r="AU163" s="577"/>
      <c r="AV163" s="577"/>
      <c r="AW163" s="577"/>
      <c r="AX163" s="580"/>
      <c r="AZ163" s="583"/>
      <c r="BA163" s="586"/>
      <c r="BB163" s="574"/>
    </row>
    <row r="164" spans="2:54" ht="33.75" customHeight="1">
      <c r="B164" s="568"/>
      <c r="C164" s="571"/>
      <c r="D164" s="592"/>
      <c r="E164" s="592"/>
      <c r="F164" s="592"/>
      <c r="G164" s="592"/>
      <c r="H164" s="592"/>
      <c r="I164" s="592"/>
      <c r="J164" s="570"/>
      <c r="K164" s="207" t="s">
        <v>1090</v>
      </c>
      <c r="M164" s="596"/>
      <c r="N164" s="596"/>
      <c r="O164" s="596"/>
      <c r="P164" s="596"/>
      <c r="Q164" s="596"/>
      <c r="R164" s="596"/>
      <c r="S164" s="578"/>
      <c r="U164" s="402" t="str">
        <f t="shared" si="30"/>
        <v>Implementación de los programas ambientales de productos químicos y gestión de pcb</v>
      </c>
      <c r="V164" s="397" t="s">
        <v>109</v>
      </c>
      <c r="W164" s="397" t="s">
        <v>121</v>
      </c>
      <c r="X164" s="563">
        <v>2</v>
      </c>
      <c r="Y164" s="564"/>
      <c r="Z164" s="565"/>
      <c r="AA164" s="563">
        <v>1</v>
      </c>
      <c r="AB164" s="564"/>
      <c r="AC164" s="565"/>
      <c r="AD164" s="563">
        <v>2</v>
      </c>
      <c r="AE164" s="564"/>
      <c r="AF164" s="565"/>
      <c r="AG164" s="563">
        <v>2</v>
      </c>
      <c r="AH164" s="564"/>
      <c r="AI164" s="565"/>
      <c r="AJ164" s="398">
        <f t="shared" si="25"/>
        <v>0.875</v>
      </c>
      <c r="AK164" s="398" t="str">
        <f t="shared" si="26"/>
        <v>Efectivo</v>
      </c>
      <c r="AL164" s="398">
        <v>0</v>
      </c>
      <c r="AM164" s="398" t="str">
        <f t="shared" si="27"/>
        <v xml:space="preserve">0% </v>
      </c>
      <c r="AN164" s="398">
        <v>0.88</v>
      </c>
      <c r="AO164" s="398" t="str">
        <f t="shared" si="28"/>
        <v>60%</v>
      </c>
      <c r="AQ164" s="590"/>
      <c r="AR164" s="590"/>
      <c r="AS164" s="590"/>
      <c r="AT164" s="578"/>
      <c r="AU164" s="578"/>
      <c r="AV164" s="578"/>
      <c r="AW164" s="578"/>
      <c r="AX164" s="581"/>
      <c r="AZ164" s="584"/>
      <c r="BA164" s="587"/>
      <c r="BB164" s="575"/>
    </row>
    <row r="165" spans="2:54" ht="25.5" customHeight="1">
      <c r="B165" s="597" t="s">
        <v>899</v>
      </c>
      <c r="C165" s="593" t="s">
        <v>726</v>
      </c>
      <c r="D165" s="600"/>
      <c r="E165" s="591" t="s">
        <v>119</v>
      </c>
      <c r="F165" s="591"/>
      <c r="G165" s="591"/>
      <c r="H165" s="591"/>
      <c r="I165" s="591"/>
      <c r="J165" s="593" t="s">
        <v>1091</v>
      </c>
      <c r="K165" s="207" t="s">
        <v>821</v>
      </c>
      <c r="M165" s="594">
        <v>2</v>
      </c>
      <c r="N165" s="594" t="str">
        <f t="shared" si="7"/>
        <v>Baja</v>
      </c>
      <c r="O165" s="594">
        <v>5</v>
      </c>
      <c r="P165" s="594" t="str">
        <f t="shared" si="8"/>
        <v>Significativo</v>
      </c>
      <c r="Q165" s="594" t="s">
        <v>48</v>
      </c>
      <c r="R165" s="594">
        <f t="shared" si="9"/>
        <v>10</v>
      </c>
      <c r="S165" s="576" t="str">
        <f t="shared" si="10"/>
        <v>Medio</v>
      </c>
      <c r="U165" s="402" t="str">
        <f t="shared" si="30"/>
        <v>Simulacros de emergencias ambientales</v>
      </c>
      <c r="V165" s="397" t="s">
        <v>109</v>
      </c>
      <c r="W165" s="397" t="s">
        <v>121</v>
      </c>
      <c r="X165" s="563">
        <v>2</v>
      </c>
      <c r="Y165" s="564"/>
      <c r="Z165" s="565"/>
      <c r="AA165" s="563">
        <v>0</v>
      </c>
      <c r="AB165" s="564"/>
      <c r="AC165" s="565"/>
      <c r="AD165" s="563">
        <v>2</v>
      </c>
      <c r="AE165" s="564"/>
      <c r="AF165" s="565"/>
      <c r="AG165" s="563">
        <v>2</v>
      </c>
      <c r="AH165" s="564"/>
      <c r="AI165" s="565"/>
      <c r="AJ165" s="398">
        <f t="shared" si="25"/>
        <v>0.75</v>
      </c>
      <c r="AK165" s="398" t="str">
        <f t="shared" si="26"/>
        <v>Medianamente Efectivo</v>
      </c>
      <c r="AL165" s="398">
        <v>0</v>
      </c>
      <c r="AM165" s="398" t="str">
        <f t="shared" si="27"/>
        <v xml:space="preserve">0% </v>
      </c>
      <c r="AN165" s="398">
        <v>0.88</v>
      </c>
      <c r="AO165" s="398" t="str">
        <f t="shared" si="28"/>
        <v>60%</v>
      </c>
      <c r="AQ165" s="588">
        <f t="shared" si="11"/>
        <v>2</v>
      </c>
      <c r="AR165" s="588" t="str">
        <f t="shared" si="12"/>
        <v>Baja</v>
      </c>
      <c r="AS165" s="588">
        <f t="shared" si="13"/>
        <v>2</v>
      </c>
      <c r="AT165" s="576" t="str">
        <f t="shared" si="14"/>
        <v>Bajo</v>
      </c>
      <c r="AU165" s="576" t="str">
        <f t="shared" si="15"/>
        <v>Ambiental</v>
      </c>
      <c r="AV165" s="576">
        <f t="shared" si="16"/>
        <v>4</v>
      </c>
      <c r="AW165" s="576" t="str">
        <f t="shared" si="17"/>
        <v>Bajo</v>
      </c>
      <c r="AX165" s="579" t="str">
        <f t="shared" si="29"/>
        <v xml:space="preserve"> Aceptar el riesgo. No determinar acciones.</v>
      </c>
      <c r="AZ165" s="585"/>
      <c r="BA165" s="585"/>
      <c r="BB165" s="573"/>
    </row>
    <row r="166" spans="2:54" ht="29.25" customHeight="1">
      <c r="B166" s="567"/>
      <c r="C166" s="570"/>
      <c r="D166" s="601"/>
      <c r="E166" s="598"/>
      <c r="F166" s="598"/>
      <c r="G166" s="598"/>
      <c r="H166" s="598"/>
      <c r="I166" s="598"/>
      <c r="J166" s="570"/>
      <c r="K166" s="207" t="s">
        <v>822</v>
      </c>
      <c r="M166" s="595"/>
      <c r="N166" s="595"/>
      <c r="O166" s="595"/>
      <c r="P166" s="595"/>
      <c r="Q166" s="595"/>
      <c r="R166" s="595"/>
      <c r="S166" s="577"/>
      <c r="U166" s="402" t="str">
        <f t="shared" si="30"/>
        <v>Seguimiento a la implementación del Plan de Emergencias</v>
      </c>
      <c r="V166" s="397" t="s">
        <v>120</v>
      </c>
      <c r="W166" s="397" t="s">
        <v>121</v>
      </c>
      <c r="X166" s="563">
        <v>2</v>
      </c>
      <c r="Y166" s="564"/>
      <c r="Z166" s="565"/>
      <c r="AA166" s="563">
        <v>0</v>
      </c>
      <c r="AB166" s="564"/>
      <c r="AC166" s="565"/>
      <c r="AD166" s="563">
        <v>2</v>
      </c>
      <c r="AE166" s="564"/>
      <c r="AF166" s="565"/>
      <c r="AG166" s="563">
        <v>2</v>
      </c>
      <c r="AH166" s="564"/>
      <c r="AI166" s="565"/>
      <c r="AJ166" s="398">
        <f t="shared" si="25"/>
        <v>0.75</v>
      </c>
      <c r="AK166" s="398" t="str">
        <f t="shared" si="26"/>
        <v>Medianamente Efectivo</v>
      </c>
      <c r="AL166" s="398">
        <v>0</v>
      </c>
      <c r="AM166" s="398" t="str">
        <f t="shared" si="27"/>
        <v xml:space="preserve">0% </v>
      </c>
      <c r="AN166" s="398">
        <v>0.88</v>
      </c>
      <c r="AO166" s="398" t="str">
        <f t="shared" si="28"/>
        <v>60%</v>
      </c>
      <c r="AQ166" s="589"/>
      <c r="AR166" s="589"/>
      <c r="AS166" s="589"/>
      <c r="AT166" s="577"/>
      <c r="AU166" s="577"/>
      <c r="AV166" s="577"/>
      <c r="AW166" s="577"/>
      <c r="AX166" s="580"/>
      <c r="AZ166" s="586"/>
      <c r="BA166" s="586"/>
      <c r="BB166" s="574"/>
    </row>
    <row r="167" spans="2:54" ht="34.5" customHeight="1">
      <c r="B167" s="568"/>
      <c r="C167" s="571"/>
      <c r="D167" s="602"/>
      <c r="E167" s="592"/>
      <c r="F167" s="592"/>
      <c r="G167" s="592"/>
      <c r="H167" s="592"/>
      <c r="I167" s="592"/>
      <c r="J167" s="571"/>
      <c r="K167" s="207" t="s">
        <v>823</v>
      </c>
      <c r="M167" s="596"/>
      <c r="N167" s="596"/>
      <c r="O167" s="596"/>
      <c r="P167" s="596"/>
      <c r="Q167" s="596"/>
      <c r="R167" s="596"/>
      <c r="S167" s="578"/>
      <c r="U167" s="402" t="str">
        <f t="shared" si="30"/>
        <v>Seguimiento y revisión de la Matriz de Emergencias Ambientales</v>
      </c>
      <c r="V167" s="397" t="s">
        <v>120</v>
      </c>
      <c r="W167" s="397" t="s">
        <v>121</v>
      </c>
      <c r="X167" s="563">
        <v>2</v>
      </c>
      <c r="Y167" s="564"/>
      <c r="Z167" s="565"/>
      <c r="AA167" s="563">
        <v>0</v>
      </c>
      <c r="AB167" s="564"/>
      <c r="AC167" s="565"/>
      <c r="AD167" s="563">
        <v>2</v>
      </c>
      <c r="AE167" s="564"/>
      <c r="AF167" s="565"/>
      <c r="AG167" s="563">
        <v>2</v>
      </c>
      <c r="AH167" s="564"/>
      <c r="AI167" s="565"/>
      <c r="AJ167" s="398">
        <f t="shared" si="25"/>
        <v>0.75</v>
      </c>
      <c r="AK167" s="398" t="str">
        <f t="shared" si="26"/>
        <v>Medianamente Efectivo</v>
      </c>
      <c r="AL167" s="398">
        <v>0</v>
      </c>
      <c r="AM167" s="398" t="str">
        <f t="shared" si="27"/>
        <v xml:space="preserve">0% </v>
      </c>
      <c r="AN167" s="398">
        <v>0.88</v>
      </c>
      <c r="AO167" s="398" t="str">
        <f t="shared" si="28"/>
        <v>60%</v>
      </c>
      <c r="AQ167" s="590"/>
      <c r="AR167" s="590"/>
      <c r="AS167" s="590"/>
      <c r="AT167" s="578"/>
      <c r="AU167" s="578"/>
      <c r="AV167" s="578"/>
      <c r="AW167" s="578"/>
      <c r="AX167" s="581"/>
      <c r="AZ167" s="587"/>
      <c r="BA167" s="587"/>
      <c r="BB167" s="575"/>
    </row>
    <row r="168" spans="2:54" ht="24.75" customHeight="1">
      <c r="B168" s="597" t="s">
        <v>895</v>
      </c>
      <c r="C168" s="593" t="s">
        <v>725</v>
      </c>
      <c r="D168" s="591"/>
      <c r="E168" s="591"/>
      <c r="F168" s="591" t="s">
        <v>119</v>
      </c>
      <c r="G168" s="591"/>
      <c r="H168" s="591"/>
      <c r="I168" s="591"/>
      <c r="J168" s="593" t="s">
        <v>724</v>
      </c>
      <c r="K168" s="207" t="s">
        <v>829</v>
      </c>
      <c r="M168" s="594">
        <v>3</v>
      </c>
      <c r="N168" s="594" t="str">
        <f t="shared" si="7"/>
        <v>Media</v>
      </c>
      <c r="O168" s="594">
        <v>3</v>
      </c>
      <c r="P168" s="594" t="str">
        <f t="shared" si="8"/>
        <v>Medio</v>
      </c>
      <c r="Q168" s="594" t="s">
        <v>48</v>
      </c>
      <c r="R168" s="594">
        <f t="shared" si="9"/>
        <v>9</v>
      </c>
      <c r="S168" s="576" t="str">
        <f t="shared" si="10"/>
        <v>Medio</v>
      </c>
      <c r="U168" s="402" t="str">
        <f t="shared" si="30"/>
        <v>Programa de formación ambiental</v>
      </c>
      <c r="V168" s="397" t="s">
        <v>120</v>
      </c>
      <c r="W168" s="397" t="s">
        <v>121</v>
      </c>
      <c r="X168" s="563">
        <v>2</v>
      </c>
      <c r="Y168" s="564"/>
      <c r="Z168" s="565"/>
      <c r="AA168" s="563">
        <v>1</v>
      </c>
      <c r="AB168" s="564"/>
      <c r="AC168" s="565"/>
      <c r="AD168" s="563">
        <v>2</v>
      </c>
      <c r="AE168" s="564"/>
      <c r="AF168" s="565"/>
      <c r="AG168" s="563">
        <v>2</v>
      </c>
      <c r="AH168" s="564"/>
      <c r="AI168" s="565"/>
      <c r="AJ168" s="398">
        <f t="shared" si="25"/>
        <v>0.875</v>
      </c>
      <c r="AK168" s="398" t="str">
        <f t="shared" si="26"/>
        <v>Efectivo</v>
      </c>
      <c r="AL168" s="398">
        <v>0</v>
      </c>
      <c r="AM168" s="398" t="str">
        <f t="shared" si="27"/>
        <v xml:space="preserve">0% </v>
      </c>
      <c r="AN168" s="398">
        <v>0.88</v>
      </c>
      <c r="AO168" s="398" t="str">
        <f t="shared" si="28"/>
        <v>60%</v>
      </c>
      <c r="AQ168" s="588">
        <f t="shared" si="11"/>
        <v>3</v>
      </c>
      <c r="AR168" s="588" t="str">
        <f t="shared" si="12"/>
        <v>Media</v>
      </c>
      <c r="AS168" s="588">
        <f t="shared" si="13"/>
        <v>1.2000000000000002</v>
      </c>
      <c r="AT168" s="576" t="str">
        <f t="shared" si="14"/>
        <v>No Significativo</v>
      </c>
      <c r="AU168" s="576" t="str">
        <f t="shared" si="15"/>
        <v>Ambiental</v>
      </c>
      <c r="AV168" s="576">
        <f t="shared" si="16"/>
        <v>3.6000000000000005</v>
      </c>
      <c r="AW168" s="576" t="str">
        <f t="shared" si="17"/>
        <v>Bajo</v>
      </c>
      <c r="AX168" s="579" t="str">
        <f t="shared" si="29"/>
        <v xml:space="preserve"> Aceptar el riesgo. No determinar acciones.</v>
      </c>
      <c r="AZ168" s="585"/>
      <c r="BA168" s="585"/>
      <c r="BB168" s="573"/>
    </row>
    <row r="169" spans="2:54" ht="24.75" customHeight="1">
      <c r="B169" s="567"/>
      <c r="C169" s="570"/>
      <c r="D169" s="598"/>
      <c r="E169" s="598"/>
      <c r="F169" s="598"/>
      <c r="G169" s="598"/>
      <c r="H169" s="598"/>
      <c r="I169" s="598"/>
      <c r="J169" s="570"/>
      <c r="K169" s="207" t="s">
        <v>828</v>
      </c>
      <c r="M169" s="595"/>
      <c r="N169" s="595"/>
      <c r="O169" s="595"/>
      <c r="P169" s="595"/>
      <c r="Q169" s="595"/>
      <c r="R169" s="595"/>
      <c r="S169" s="577"/>
      <c r="U169" s="402" t="str">
        <f t="shared" si="30"/>
        <v>Charlas de cinco minutos, capacitaciones y campañas ambientales</v>
      </c>
      <c r="V169" s="397" t="s">
        <v>109</v>
      </c>
      <c r="W169" s="397" t="s">
        <v>121</v>
      </c>
      <c r="X169" s="563">
        <v>2</v>
      </c>
      <c r="Y169" s="564"/>
      <c r="Z169" s="565"/>
      <c r="AA169" s="563">
        <v>0</v>
      </c>
      <c r="AB169" s="564"/>
      <c r="AC169" s="565"/>
      <c r="AD169" s="563">
        <v>2</v>
      </c>
      <c r="AE169" s="564"/>
      <c r="AF169" s="565"/>
      <c r="AG169" s="563">
        <v>2</v>
      </c>
      <c r="AH169" s="564"/>
      <c r="AI169" s="565"/>
      <c r="AJ169" s="398">
        <f t="shared" si="25"/>
        <v>0.75</v>
      </c>
      <c r="AK169" s="398" t="str">
        <f t="shared" si="26"/>
        <v>Medianamente Efectivo</v>
      </c>
      <c r="AL169" s="398">
        <v>0</v>
      </c>
      <c r="AM169" s="398" t="str">
        <f t="shared" si="27"/>
        <v xml:space="preserve">0% </v>
      </c>
      <c r="AN169" s="398">
        <v>0.88</v>
      </c>
      <c r="AO169" s="398" t="str">
        <f t="shared" si="28"/>
        <v>60%</v>
      </c>
      <c r="AQ169" s="589"/>
      <c r="AR169" s="589"/>
      <c r="AS169" s="589"/>
      <c r="AT169" s="577"/>
      <c r="AU169" s="577"/>
      <c r="AV169" s="577"/>
      <c r="AW169" s="577"/>
      <c r="AX169" s="580"/>
      <c r="AZ169" s="586"/>
      <c r="BA169" s="586"/>
      <c r="BB169" s="574"/>
    </row>
    <row r="170" spans="2:54" ht="33" customHeight="1">
      <c r="B170" s="567"/>
      <c r="C170" s="570"/>
      <c r="D170" s="592"/>
      <c r="E170" s="592"/>
      <c r="F170" s="592"/>
      <c r="G170" s="592"/>
      <c r="H170" s="592"/>
      <c r="I170" s="592"/>
      <c r="J170" s="571"/>
      <c r="K170" s="212" t="s">
        <v>776</v>
      </c>
      <c r="M170" s="595"/>
      <c r="N170" s="595"/>
      <c r="O170" s="595"/>
      <c r="P170" s="595"/>
      <c r="Q170" s="595"/>
      <c r="R170" s="595"/>
      <c r="S170" s="577"/>
      <c r="U170" s="402" t="str">
        <f t="shared" si="30"/>
        <v>Seguimiento y revisión al cumplimiento del documento Objetivos, metas y programas ambientales</v>
      </c>
      <c r="V170" s="397" t="s">
        <v>120</v>
      </c>
      <c r="W170" s="397" t="s">
        <v>121</v>
      </c>
      <c r="X170" s="563">
        <v>2</v>
      </c>
      <c r="Y170" s="564"/>
      <c r="Z170" s="565"/>
      <c r="AA170" s="563">
        <v>1</v>
      </c>
      <c r="AB170" s="564"/>
      <c r="AC170" s="565"/>
      <c r="AD170" s="563">
        <v>2</v>
      </c>
      <c r="AE170" s="564"/>
      <c r="AF170" s="565"/>
      <c r="AG170" s="563">
        <v>2</v>
      </c>
      <c r="AH170" s="564"/>
      <c r="AI170" s="565"/>
      <c r="AJ170" s="398">
        <f t="shared" si="25"/>
        <v>0.875</v>
      </c>
      <c r="AK170" s="398" t="str">
        <f t="shared" si="26"/>
        <v>Efectivo</v>
      </c>
      <c r="AL170" s="398">
        <v>0</v>
      </c>
      <c r="AM170" s="398" t="str">
        <f t="shared" si="27"/>
        <v xml:space="preserve">0% </v>
      </c>
      <c r="AN170" s="398">
        <v>0.88</v>
      </c>
      <c r="AO170" s="398" t="str">
        <f t="shared" si="28"/>
        <v>60%</v>
      </c>
      <c r="AQ170" s="589"/>
      <c r="AR170" s="589"/>
      <c r="AS170" s="589"/>
      <c r="AT170" s="577"/>
      <c r="AU170" s="577"/>
      <c r="AV170" s="577"/>
      <c r="AW170" s="577"/>
      <c r="AX170" s="580"/>
      <c r="AZ170" s="586"/>
      <c r="BA170" s="586"/>
      <c r="BB170" s="574"/>
    </row>
    <row r="171" spans="2:54" ht="25.5" customHeight="1">
      <c r="B171" s="567"/>
      <c r="C171" s="570"/>
      <c r="D171" s="591"/>
      <c r="E171" s="591"/>
      <c r="F171" s="591" t="s">
        <v>119</v>
      </c>
      <c r="G171" s="591"/>
      <c r="H171" s="591"/>
      <c r="I171" s="591"/>
      <c r="J171" s="593" t="s">
        <v>723</v>
      </c>
      <c r="K171" s="207" t="s">
        <v>829</v>
      </c>
      <c r="M171" s="595"/>
      <c r="N171" s="595"/>
      <c r="O171" s="595"/>
      <c r="P171" s="595"/>
      <c r="Q171" s="595"/>
      <c r="R171" s="595"/>
      <c r="S171" s="577"/>
      <c r="U171" s="402" t="str">
        <f t="shared" si="30"/>
        <v>Programa de formación ambiental</v>
      </c>
      <c r="V171" s="397" t="s">
        <v>120</v>
      </c>
      <c r="W171" s="397" t="s">
        <v>121</v>
      </c>
      <c r="X171" s="563">
        <v>2</v>
      </c>
      <c r="Y171" s="564"/>
      <c r="Z171" s="565"/>
      <c r="AA171" s="563">
        <v>1</v>
      </c>
      <c r="AB171" s="564"/>
      <c r="AC171" s="565"/>
      <c r="AD171" s="563">
        <v>2</v>
      </c>
      <c r="AE171" s="564"/>
      <c r="AF171" s="565"/>
      <c r="AG171" s="563">
        <v>2</v>
      </c>
      <c r="AH171" s="564"/>
      <c r="AI171" s="565"/>
      <c r="AJ171" s="398">
        <f t="shared" si="25"/>
        <v>0.875</v>
      </c>
      <c r="AK171" s="398" t="str">
        <f t="shared" si="26"/>
        <v>Efectivo</v>
      </c>
      <c r="AL171" s="398">
        <v>0</v>
      </c>
      <c r="AM171" s="398" t="str">
        <f t="shared" si="27"/>
        <v xml:space="preserve">0% </v>
      </c>
      <c r="AN171" s="398">
        <v>0.88</v>
      </c>
      <c r="AO171" s="398" t="str">
        <f t="shared" si="28"/>
        <v>60%</v>
      </c>
      <c r="AQ171" s="589"/>
      <c r="AR171" s="589"/>
      <c r="AS171" s="589"/>
      <c r="AT171" s="577"/>
      <c r="AU171" s="577"/>
      <c r="AV171" s="577"/>
      <c r="AW171" s="577"/>
      <c r="AX171" s="580"/>
      <c r="AZ171" s="586"/>
      <c r="BA171" s="586"/>
      <c r="BB171" s="574"/>
    </row>
    <row r="172" spans="2:54" ht="30.75" customHeight="1">
      <c r="B172" s="567"/>
      <c r="C172" s="570"/>
      <c r="D172" s="598"/>
      <c r="E172" s="598"/>
      <c r="F172" s="598"/>
      <c r="G172" s="598"/>
      <c r="H172" s="598"/>
      <c r="I172" s="598"/>
      <c r="J172" s="570"/>
      <c r="K172" s="207" t="s">
        <v>830</v>
      </c>
      <c r="M172" s="595"/>
      <c r="N172" s="595"/>
      <c r="O172" s="595"/>
      <c r="P172" s="595"/>
      <c r="Q172" s="595"/>
      <c r="R172" s="595"/>
      <c r="S172" s="577"/>
      <c r="U172" s="402" t="str">
        <f t="shared" si="30"/>
        <v>Charlas de cinco minutos, capacitaciones, campañas y boletines ambientales</v>
      </c>
      <c r="V172" s="397" t="s">
        <v>109</v>
      </c>
      <c r="W172" s="397" t="s">
        <v>121</v>
      </c>
      <c r="X172" s="563">
        <v>2</v>
      </c>
      <c r="Y172" s="564"/>
      <c r="Z172" s="565"/>
      <c r="AA172" s="563">
        <v>0</v>
      </c>
      <c r="AB172" s="564"/>
      <c r="AC172" s="565"/>
      <c r="AD172" s="563">
        <v>2</v>
      </c>
      <c r="AE172" s="564"/>
      <c r="AF172" s="565"/>
      <c r="AG172" s="563">
        <v>2</v>
      </c>
      <c r="AH172" s="564"/>
      <c r="AI172" s="565"/>
      <c r="AJ172" s="398">
        <f t="shared" si="25"/>
        <v>0.75</v>
      </c>
      <c r="AK172" s="398" t="str">
        <f t="shared" si="26"/>
        <v>Medianamente Efectivo</v>
      </c>
      <c r="AL172" s="398">
        <v>0</v>
      </c>
      <c r="AM172" s="398" t="str">
        <f t="shared" si="27"/>
        <v xml:space="preserve">0% </v>
      </c>
      <c r="AN172" s="398">
        <v>0.88</v>
      </c>
      <c r="AO172" s="398" t="str">
        <f t="shared" si="28"/>
        <v>60%</v>
      </c>
      <c r="AQ172" s="589"/>
      <c r="AR172" s="589"/>
      <c r="AS172" s="589"/>
      <c r="AT172" s="577"/>
      <c r="AU172" s="577"/>
      <c r="AV172" s="577"/>
      <c r="AW172" s="577"/>
      <c r="AX172" s="580"/>
      <c r="AZ172" s="586"/>
      <c r="BA172" s="586"/>
      <c r="BB172" s="574"/>
    </row>
    <row r="173" spans="2:54" ht="30.75" customHeight="1">
      <c r="B173" s="567"/>
      <c r="C173" s="570"/>
      <c r="D173" s="592"/>
      <c r="E173" s="592"/>
      <c r="F173" s="592"/>
      <c r="G173" s="592"/>
      <c r="H173" s="592"/>
      <c r="I173" s="592"/>
      <c r="J173" s="571"/>
      <c r="K173" s="212" t="s">
        <v>776</v>
      </c>
      <c r="M173" s="595"/>
      <c r="N173" s="595"/>
      <c r="O173" s="595"/>
      <c r="P173" s="595"/>
      <c r="Q173" s="595"/>
      <c r="R173" s="595"/>
      <c r="S173" s="577"/>
      <c r="U173" s="402" t="str">
        <f t="shared" si="30"/>
        <v>Seguimiento y revisión al cumplimiento del documento Objetivos, metas y programas ambientales</v>
      </c>
      <c r="V173" s="397" t="s">
        <v>120</v>
      </c>
      <c r="W173" s="397" t="s">
        <v>121</v>
      </c>
      <c r="X173" s="563">
        <v>2</v>
      </c>
      <c r="Y173" s="564"/>
      <c r="Z173" s="565"/>
      <c r="AA173" s="563">
        <v>1</v>
      </c>
      <c r="AB173" s="564"/>
      <c r="AC173" s="565"/>
      <c r="AD173" s="563">
        <v>2</v>
      </c>
      <c r="AE173" s="564"/>
      <c r="AF173" s="565"/>
      <c r="AG173" s="563">
        <v>2</v>
      </c>
      <c r="AH173" s="564"/>
      <c r="AI173" s="565"/>
      <c r="AJ173" s="398">
        <f t="shared" si="25"/>
        <v>0.875</v>
      </c>
      <c r="AK173" s="398" t="str">
        <f t="shared" si="26"/>
        <v>Efectivo</v>
      </c>
      <c r="AL173" s="398">
        <v>0</v>
      </c>
      <c r="AM173" s="398" t="str">
        <f t="shared" si="27"/>
        <v xml:space="preserve">0% </v>
      </c>
      <c r="AN173" s="398">
        <v>0.88</v>
      </c>
      <c r="AO173" s="398" t="str">
        <f t="shared" si="28"/>
        <v>60%</v>
      </c>
      <c r="AQ173" s="589"/>
      <c r="AR173" s="589"/>
      <c r="AS173" s="589"/>
      <c r="AT173" s="577"/>
      <c r="AU173" s="577"/>
      <c r="AV173" s="577"/>
      <c r="AW173" s="577"/>
      <c r="AX173" s="580"/>
      <c r="AZ173" s="586"/>
      <c r="BA173" s="586"/>
      <c r="BB173" s="574"/>
    </row>
    <row r="174" spans="2:54" ht="23.25" customHeight="1">
      <c r="B174" s="567"/>
      <c r="C174" s="570"/>
      <c r="D174" s="591"/>
      <c r="E174" s="591"/>
      <c r="F174" s="591" t="s">
        <v>119</v>
      </c>
      <c r="G174" s="591"/>
      <c r="H174" s="591"/>
      <c r="I174" s="591"/>
      <c r="J174" s="593" t="s">
        <v>722</v>
      </c>
      <c r="K174" s="212" t="s">
        <v>779</v>
      </c>
      <c r="M174" s="595"/>
      <c r="N174" s="595"/>
      <c r="O174" s="595"/>
      <c r="P174" s="595"/>
      <c r="Q174" s="595"/>
      <c r="R174" s="595"/>
      <c r="S174" s="577"/>
      <c r="U174" s="402" t="str">
        <f t="shared" si="30"/>
        <v>Inspecciones locativas sobre condiciones ambientales</v>
      </c>
      <c r="V174" s="397" t="s">
        <v>109</v>
      </c>
      <c r="W174" s="397" t="s">
        <v>121</v>
      </c>
      <c r="X174" s="563">
        <v>2</v>
      </c>
      <c r="Y174" s="564"/>
      <c r="Z174" s="565"/>
      <c r="AA174" s="563">
        <v>0</v>
      </c>
      <c r="AB174" s="564"/>
      <c r="AC174" s="565"/>
      <c r="AD174" s="563">
        <v>2</v>
      </c>
      <c r="AE174" s="564"/>
      <c r="AF174" s="565"/>
      <c r="AG174" s="563">
        <v>2</v>
      </c>
      <c r="AH174" s="564"/>
      <c r="AI174" s="565"/>
      <c r="AJ174" s="398">
        <f t="shared" si="25"/>
        <v>0.75</v>
      </c>
      <c r="AK174" s="398" t="str">
        <f t="shared" si="26"/>
        <v>Medianamente Efectivo</v>
      </c>
      <c r="AL174" s="398">
        <v>0</v>
      </c>
      <c r="AM174" s="398" t="str">
        <f t="shared" si="27"/>
        <v xml:space="preserve">0% </v>
      </c>
      <c r="AN174" s="398">
        <v>0.88</v>
      </c>
      <c r="AO174" s="398" t="str">
        <f t="shared" si="28"/>
        <v>60%</v>
      </c>
      <c r="AQ174" s="589"/>
      <c r="AR174" s="589"/>
      <c r="AS174" s="589"/>
      <c r="AT174" s="577"/>
      <c r="AU174" s="577"/>
      <c r="AV174" s="577"/>
      <c r="AW174" s="577"/>
      <c r="AX174" s="580"/>
      <c r="AZ174" s="586"/>
      <c r="BA174" s="586"/>
      <c r="BB174" s="574"/>
    </row>
    <row r="175" spans="2:54" ht="23.25" customHeight="1">
      <c r="B175" s="567"/>
      <c r="C175" s="570"/>
      <c r="D175" s="592"/>
      <c r="E175" s="592"/>
      <c r="F175" s="592"/>
      <c r="G175" s="592"/>
      <c r="H175" s="592"/>
      <c r="I175" s="592"/>
      <c r="J175" s="571"/>
      <c r="K175" s="212" t="s">
        <v>778</v>
      </c>
      <c r="M175" s="595"/>
      <c r="N175" s="595"/>
      <c r="O175" s="595"/>
      <c r="P175" s="595"/>
      <c r="Q175" s="595"/>
      <c r="R175" s="595"/>
      <c r="S175" s="577"/>
      <c r="U175" s="402" t="str">
        <f t="shared" si="30"/>
        <v>Informes generales de inspecciones</v>
      </c>
      <c r="V175" s="397" t="s">
        <v>109</v>
      </c>
      <c r="W175" s="397" t="s">
        <v>121</v>
      </c>
      <c r="X175" s="563">
        <v>2</v>
      </c>
      <c r="Y175" s="564"/>
      <c r="Z175" s="565"/>
      <c r="AA175" s="563">
        <v>0</v>
      </c>
      <c r="AB175" s="564"/>
      <c r="AC175" s="565"/>
      <c r="AD175" s="563">
        <v>2</v>
      </c>
      <c r="AE175" s="564"/>
      <c r="AF175" s="565"/>
      <c r="AG175" s="563">
        <v>2</v>
      </c>
      <c r="AH175" s="564"/>
      <c r="AI175" s="565"/>
      <c r="AJ175" s="398">
        <f t="shared" si="25"/>
        <v>0.75</v>
      </c>
      <c r="AK175" s="398" t="str">
        <f t="shared" si="26"/>
        <v>Medianamente Efectivo</v>
      </c>
      <c r="AL175" s="398">
        <v>0</v>
      </c>
      <c r="AM175" s="398" t="str">
        <f t="shared" si="27"/>
        <v xml:space="preserve">0% </v>
      </c>
      <c r="AN175" s="398">
        <v>0.88</v>
      </c>
      <c r="AO175" s="398" t="str">
        <f t="shared" si="28"/>
        <v>60%</v>
      </c>
      <c r="AQ175" s="589"/>
      <c r="AR175" s="589"/>
      <c r="AS175" s="589"/>
      <c r="AT175" s="577"/>
      <c r="AU175" s="577"/>
      <c r="AV175" s="577"/>
      <c r="AW175" s="577"/>
      <c r="AX175" s="580"/>
      <c r="AZ175" s="586"/>
      <c r="BA175" s="586"/>
      <c r="BB175" s="574"/>
    </row>
    <row r="176" spans="2:54" ht="23.25" customHeight="1">
      <c r="B176" s="567"/>
      <c r="C176" s="570"/>
      <c r="D176" s="591"/>
      <c r="E176" s="591"/>
      <c r="F176" s="591" t="s">
        <v>119</v>
      </c>
      <c r="G176" s="591"/>
      <c r="H176" s="591"/>
      <c r="I176" s="591"/>
      <c r="J176" s="593" t="s">
        <v>721</v>
      </c>
      <c r="K176" s="207" t="s">
        <v>829</v>
      </c>
      <c r="M176" s="595"/>
      <c r="N176" s="595"/>
      <c r="O176" s="595"/>
      <c r="P176" s="595"/>
      <c r="Q176" s="595"/>
      <c r="R176" s="595"/>
      <c r="S176" s="577"/>
      <c r="U176" s="402" t="str">
        <f t="shared" si="30"/>
        <v>Programa de formación ambiental</v>
      </c>
      <c r="V176" s="397" t="s">
        <v>109</v>
      </c>
      <c r="W176" s="397" t="s">
        <v>121</v>
      </c>
      <c r="X176" s="563">
        <v>2</v>
      </c>
      <c r="Y176" s="564"/>
      <c r="Z176" s="565"/>
      <c r="AA176" s="563">
        <v>1</v>
      </c>
      <c r="AB176" s="564"/>
      <c r="AC176" s="565"/>
      <c r="AD176" s="563">
        <v>2</v>
      </c>
      <c r="AE176" s="564"/>
      <c r="AF176" s="565"/>
      <c r="AG176" s="563">
        <v>2</v>
      </c>
      <c r="AH176" s="564"/>
      <c r="AI176" s="565"/>
      <c r="AJ176" s="398">
        <f t="shared" si="25"/>
        <v>0.875</v>
      </c>
      <c r="AK176" s="398" t="str">
        <f t="shared" si="26"/>
        <v>Efectivo</v>
      </c>
      <c r="AL176" s="398">
        <v>0</v>
      </c>
      <c r="AM176" s="398" t="str">
        <f t="shared" si="27"/>
        <v xml:space="preserve">0% </v>
      </c>
      <c r="AN176" s="398">
        <v>0.88</v>
      </c>
      <c r="AO176" s="398" t="str">
        <f t="shared" si="28"/>
        <v>60%</v>
      </c>
      <c r="AQ176" s="589"/>
      <c r="AR176" s="589"/>
      <c r="AS176" s="589"/>
      <c r="AT176" s="577"/>
      <c r="AU176" s="577"/>
      <c r="AV176" s="577"/>
      <c r="AW176" s="577"/>
      <c r="AX176" s="580"/>
      <c r="AZ176" s="586"/>
      <c r="BA176" s="586"/>
      <c r="BB176" s="574"/>
    </row>
    <row r="177" spans="2:54" ht="31.5" customHeight="1">
      <c r="B177" s="567"/>
      <c r="C177" s="570"/>
      <c r="D177" s="598"/>
      <c r="E177" s="598"/>
      <c r="F177" s="598"/>
      <c r="G177" s="598"/>
      <c r="H177" s="598"/>
      <c r="I177" s="598"/>
      <c r="J177" s="570"/>
      <c r="K177" s="207" t="s">
        <v>830</v>
      </c>
      <c r="M177" s="595"/>
      <c r="N177" s="595"/>
      <c r="O177" s="595"/>
      <c r="P177" s="595"/>
      <c r="Q177" s="595"/>
      <c r="R177" s="595"/>
      <c r="S177" s="577"/>
      <c r="U177" s="402" t="str">
        <f t="shared" si="30"/>
        <v>Charlas de cinco minutos, capacitaciones, campañas y boletines ambientales</v>
      </c>
      <c r="V177" s="397" t="s">
        <v>109</v>
      </c>
      <c r="W177" s="397" t="s">
        <v>121</v>
      </c>
      <c r="X177" s="563">
        <v>2</v>
      </c>
      <c r="Y177" s="564"/>
      <c r="Z177" s="565"/>
      <c r="AA177" s="563">
        <v>0</v>
      </c>
      <c r="AB177" s="564"/>
      <c r="AC177" s="565"/>
      <c r="AD177" s="563">
        <v>2</v>
      </c>
      <c r="AE177" s="564"/>
      <c r="AF177" s="565"/>
      <c r="AG177" s="563">
        <v>2</v>
      </c>
      <c r="AH177" s="564"/>
      <c r="AI177" s="565"/>
      <c r="AJ177" s="398">
        <f t="shared" si="25"/>
        <v>0.75</v>
      </c>
      <c r="AK177" s="398" t="str">
        <f t="shared" si="26"/>
        <v>Medianamente Efectivo</v>
      </c>
      <c r="AL177" s="398">
        <v>0</v>
      </c>
      <c r="AM177" s="398" t="str">
        <f t="shared" si="27"/>
        <v xml:space="preserve">0% </v>
      </c>
      <c r="AN177" s="398">
        <v>0.88</v>
      </c>
      <c r="AO177" s="398" t="str">
        <f t="shared" si="28"/>
        <v>60%</v>
      </c>
      <c r="AQ177" s="589"/>
      <c r="AR177" s="589"/>
      <c r="AS177" s="589"/>
      <c r="AT177" s="577"/>
      <c r="AU177" s="577"/>
      <c r="AV177" s="577"/>
      <c r="AW177" s="577"/>
      <c r="AX177" s="580"/>
      <c r="AZ177" s="586"/>
      <c r="BA177" s="586"/>
      <c r="BB177" s="574"/>
    </row>
    <row r="178" spans="2:54" ht="31.5" customHeight="1">
      <c r="B178" s="568"/>
      <c r="C178" s="571"/>
      <c r="D178" s="592"/>
      <c r="E178" s="592"/>
      <c r="F178" s="592"/>
      <c r="G178" s="592"/>
      <c r="H178" s="592"/>
      <c r="I178" s="592"/>
      <c r="J178" s="571"/>
      <c r="K178" s="212" t="s">
        <v>776</v>
      </c>
      <c r="M178" s="596"/>
      <c r="N178" s="596"/>
      <c r="O178" s="596"/>
      <c r="P178" s="596"/>
      <c r="Q178" s="596"/>
      <c r="R178" s="596"/>
      <c r="S178" s="578"/>
      <c r="U178" s="402" t="str">
        <f t="shared" si="30"/>
        <v>Seguimiento y revisión al cumplimiento del documento Objetivos, metas y programas ambientales</v>
      </c>
      <c r="V178" s="397" t="s">
        <v>120</v>
      </c>
      <c r="W178" s="397" t="s">
        <v>121</v>
      </c>
      <c r="X178" s="563">
        <v>2</v>
      </c>
      <c r="Y178" s="564"/>
      <c r="Z178" s="565"/>
      <c r="AA178" s="563">
        <v>1</v>
      </c>
      <c r="AB178" s="564"/>
      <c r="AC178" s="565"/>
      <c r="AD178" s="563">
        <v>2</v>
      </c>
      <c r="AE178" s="564"/>
      <c r="AF178" s="565"/>
      <c r="AG178" s="563">
        <v>2</v>
      </c>
      <c r="AH178" s="564"/>
      <c r="AI178" s="565"/>
      <c r="AJ178" s="398">
        <f t="shared" si="25"/>
        <v>0.875</v>
      </c>
      <c r="AK178" s="398" t="str">
        <f t="shared" si="26"/>
        <v>Efectivo</v>
      </c>
      <c r="AL178" s="398">
        <v>0</v>
      </c>
      <c r="AM178" s="398" t="str">
        <f t="shared" si="27"/>
        <v xml:space="preserve">0% </v>
      </c>
      <c r="AN178" s="398">
        <v>0.88</v>
      </c>
      <c r="AO178" s="398" t="str">
        <f t="shared" si="28"/>
        <v>60%</v>
      </c>
      <c r="AQ178" s="590"/>
      <c r="AR178" s="590"/>
      <c r="AS178" s="590"/>
      <c r="AT178" s="578"/>
      <c r="AU178" s="578"/>
      <c r="AV178" s="578"/>
      <c r="AW178" s="578"/>
      <c r="AX178" s="581"/>
      <c r="AZ178" s="587"/>
      <c r="BA178" s="587"/>
      <c r="BB178" s="575"/>
    </row>
    <row r="179" spans="2:54" ht="35.25" customHeight="1">
      <c r="B179" s="597" t="s">
        <v>900</v>
      </c>
      <c r="C179" s="593" t="s">
        <v>720</v>
      </c>
      <c r="D179" s="208"/>
      <c r="E179" s="373"/>
      <c r="F179" s="373" t="s">
        <v>119</v>
      </c>
      <c r="G179" s="373"/>
      <c r="H179" s="373"/>
      <c r="I179" s="373"/>
      <c r="J179" s="374" t="s">
        <v>719</v>
      </c>
      <c r="K179" s="210" t="s">
        <v>1092</v>
      </c>
      <c r="M179" s="594">
        <v>3</v>
      </c>
      <c r="N179" s="594" t="str">
        <f t="shared" si="7"/>
        <v>Media</v>
      </c>
      <c r="O179" s="594">
        <v>4</v>
      </c>
      <c r="P179" s="594" t="str">
        <f t="shared" si="8"/>
        <v>Alto</v>
      </c>
      <c r="Q179" s="594" t="s">
        <v>44</v>
      </c>
      <c r="R179" s="594">
        <f t="shared" si="9"/>
        <v>12</v>
      </c>
      <c r="S179" s="599" t="str">
        <f t="shared" si="10"/>
        <v>Medio</v>
      </c>
      <c r="U179" s="402" t="str">
        <f t="shared" si="30"/>
        <v>Compromiso gerencial con la mejora continua del sistema de gestión ambiental y el plan de manejo integral de residuos</v>
      </c>
      <c r="V179" s="397" t="s">
        <v>109</v>
      </c>
      <c r="W179" s="397" t="s">
        <v>107</v>
      </c>
      <c r="X179" s="563">
        <v>2</v>
      </c>
      <c r="Y179" s="564"/>
      <c r="Z179" s="565"/>
      <c r="AA179" s="563">
        <v>0</v>
      </c>
      <c r="AB179" s="564"/>
      <c r="AC179" s="565"/>
      <c r="AD179" s="563">
        <v>2</v>
      </c>
      <c r="AE179" s="564"/>
      <c r="AF179" s="565"/>
      <c r="AG179" s="563">
        <v>2</v>
      </c>
      <c r="AH179" s="564"/>
      <c r="AI179" s="565"/>
      <c r="AJ179" s="398">
        <f t="shared" si="25"/>
        <v>0.75</v>
      </c>
      <c r="AK179" s="398" t="str">
        <f t="shared" si="26"/>
        <v>Medianamente Efectivo</v>
      </c>
      <c r="AL179" s="398">
        <v>0</v>
      </c>
      <c r="AM179" s="398" t="str">
        <f t="shared" si="27"/>
        <v xml:space="preserve">0% </v>
      </c>
      <c r="AN179" s="398">
        <v>0.88</v>
      </c>
      <c r="AO179" s="398" t="str">
        <f t="shared" si="28"/>
        <v>60%</v>
      </c>
      <c r="AQ179" s="588">
        <f t="shared" si="11"/>
        <v>3</v>
      </c>
      <c r="AR179" s="588" t="str">
        <f t="shared" si="12"/>
        <v>Media</v>
      </c>
      <c r="AS179" s="588">
        <f t="shared" si="13"/>
        <v>1.6</v>
      </c>
      <c r="AT179" s="576" t="str">
        <f t="shared" si="14"/>
        <v>No Significativo</v>
      </c>
      <c r="AU179" s="576" t="str">
        <f t="shared" si="15"/>
        <v>Usuarios y mercado</v>
      </c>
      <c r="AV179" s="576">
        <f t="shared" si="16"/>
        <v>4.8000000000000007</v>
      </c>
      <c r="AW179" s="576" t="str">
        <f t="shared" si="17"/>
        <v>Bajo</v>
      </c>
      <c r="AX179" s="579" t="str">
        <f t="shared" si="29"/>
        <v xml:space="preserve"> Aceptar el riesgo. No determinar acciones.</v>
      </c>
      <c r="AZ179" s="585"/>
      <c r="BA179" s="585"/>
      <c r="BB179" s="573"/>
    </row>
    <row r="180" spans="2:54" ht="35.25" customHeight="1">
      <c r="B180" s="567"/>
      <c r="C180" s="570"/>
      <c r="D180" s="208"/>
      <c r="E180" s="373"/>
      <c r="F180" s="373" t="s">
        <v>119</v>
      </c>
      <c r="G180" s="373"/>
      <c r="H180" s="373"/>
      <c r="I180" s="373"/>
      <c r="J180" s="374" t="s">
        <v>718</v>
      </c>
      <c r="K180" s="212" t="s">
        <v>831</v>
      </c>
      <c r="M180" s="595"/>
      <c r="N180" s="595"/>
      <c r="O180" s="595"/>
      <c r="P180" s="595"/>
      <c r="Q180" s="595"/>
      <c r="R180" s="595"/>
      <c r="S180" s="599"/>
      <c r="U180" s="402" t="str">
        <f t="shared" si="30"/>
        <v>Seguimiento, revisión y actualización de la Matriz de identificación de aspectos e impactos ambientales</v>
      </c>
      <c r="V180" s="397" t="s">
        <v>120</v>
      </c>
      <c r="W180" s="397" t="s">
        <v>121</v>
      </c>
      <c r="X180" s="563">
        <v>2</v>
      </c>
      <c r="Y180" s="564"/>
      <c r="Z180" s="565"/>
      <c r="AA180" s="563">
        <v>1</v>
      </c>
      <c r="AB180" s="564"/>
      <c r="AC180" s="565"/>
      <c r="AD180" s="563">
        <v>2</v>
      </c>
      <c r="AE180" s="564"/>
      <c r="AF180" s="565"/>
      <c r="AG180" s="563">
        <v>2</v>
      </c>
      <c r="AH180" s="564"/>
      <c r="AI180" s="565"/>
      <c r="AJ180" s="398">
        <f t="shared" si="25"/>
        <v>0.875</v>
      </c>
      <c r="AK180" s="398" t="str">
        <f t="shared" si="26"/>
        <v>Efectivo</v>
      </c>
      <c r="AL180" s="398">
        <v>0</v>
      </c>
      <c r="AM180" s="398" t="str">
        <f t="shared" si="27"/>
        <v xml:space="preserve">0% </v>
      </c>
      <c r="AN180" s="398">
        <v>0.88</v>
      </c>
      <c r="AO180" s="398" t="str">
        <f t="shared" si="28"/>
        <v>60%</v>
      </c>
      <c r="AQ180" s="589"/>
      <c r="AR180" s="589"/>
      <c r="AS180" s="589"/>
      <c r="AT180" s="577"/>
      <c r="AU180" s="577"/>
      <c r="AV180" s="577"/>
      <c r="AW180" s="577"/>
      <c r="AX180" s="580"/>
      <c r="AZ180" s="586"/>
      <c r="BA180" s="586"/>
      <c r="BB180" s="574"/>
    </row>
    <row r="181" spans="2:54" ht="31.5" customHeight="1">
      <c r="B181" s="567"/>
      <c r="C181" s="570"/>
      <c r="D181" s="591"/>
      <c r="E181" s="591"/>
      <c r="F181" s="591" t="s">
        <v>119</v>
      </c>
      <c r="G181" s="591"/>
      <c r="H181" s="591"/>
      <c r="I181" s="591"/>
      <c r="J181" s="593" t="s">
        <v>717</v>
      </c>
      <c r="K181" s="207" t="s">
        <v>833</v>
      </c>
      <c r="M181" s="595"/>
      <c r="N181" s="595"/>
      <c r="O181" s="595"/>
      <c r="P181" s="595"/>
      <c r="Q181" s="595"/>
      <c r="R181" s="595"/>
      <c r="S181" s="599"/>
      <c r="U181" s="402" t="str">
        <f t="shared" si="30"/>
        <v>Acompañamiento a las actividades ejecutadas por los subcontratistas</v>
      </c>
      <c r="V181" s="397" t="s">
        <v>109</v>
      </c>
      <c r="W181" s="397" t="s">
        <v>121</v>
      </c>
      <c r="X181" s="563">
        <v>2</v>
      </c>
      <c r="Y181" s="564"/>
      <c r="Z181" s="565"/>
      <c r="AA181" s="563">
        <v>0</v>
      </c>
      <c r="AB181" s="564"/>
      <c r="AC181" s="565"/>
      <c r="AD181" s="563">
        <v>2</v>
      </c>
      <c r="AE181" s="564"/>
      <c r="AF181" s="565"/>
      <c r="AG181" s="563">
        <v>2</v>
      </c>
      <c r="AH181" s="564"/>
      <c r="AI181" s="565"/>
      <c r="AJ181" s="398">
        <f t="shared" si="25"/>
        <v>0.75</v>
      </c>
      <c r="AK181" s="398" t="str">
        <f t="shared" si="26"/>
        <v>Medianamente Efectivo</v>
      </c>
      <c r="AL181" s="398">
        <v>0</v>
      </c>
      <c r="AM181" s="398" t="str">
        <f t="shared" si="27"/>
        <v xml:space="preserve">0% </v>
      </c>
      <c r="AN181" s="398">
        <v>0.88</v>
      </c>
      <c r="AO181" s="398" t="str">
        <f t="shared" si="28"/>
        <v>60%</v>
      </c>
      <c r="AQ181" s="589"/>
      <c r="AR181" s="589"/>
      <c r="AS181" s="589"/>
      <c r="AT181" s="577"/>
      <c r="AU181" s="577"/>
      <c r="AV181" s="577"/>
      <c r="AW181" s="577"/>
      <c r="AX181" s="580"/>
      <c r="AZ181" s="586"/>
      <c r="BA181" s="586"/>
      <c r="BB181" s="574"/>
    </row>
    <row r="182" spans="2:54" ht="31.5" customHeight="1">
      <c r="B182" s="567"/>
      <c r="C182" s="570"/>
      <c r="D182" s="592"/>
      <c r="E182" s="592"/>
      <c r="F182" s="592"/>
      <c r="G182" s="592"/>
      <c r="H182" s="592"/>
      <c r="I182" s="592"/>
      <c r="J182" s="571"/>
      <c r="K182" s="207" t="s">
        <v>832</v>
      </c>
      <c r="M182" s="595"/>
      <c r="N182" s="595"/>
      <c r="O182" s="595"/>
      <c r="P182" s="595"/>
      <c r="Q182" s="595"/>
      <c r="R182" s="595"/>
      <c r="S182" s="599"/>
      <c r="U182" s="402" t="str">
        <f t="shared" si="30"/>
        <v>Apoyo ambiental en los procesos de selección y evaluación de contratistas y proveedores</v>
      </c>
      <c r="V182" s="397" t="s">
        <v>109</v>
      </c>
      <c r="W182" s="397" t="s">
        <v>121</v>
      </c>
      <c r="X182" s="563">
        <v>2</v>
      </c>
      <c r="Y182" s="564"/>
      <c r="Z182" s="565"/>
      <c r="AA182" s="563">
        <v>0</v>
      </c>
      <c r="AB182" s="564"/>
      <c r="AC182" s="565"/>
      <c r="AD182" s="563">
        <v>2</v>
      </c>
      <c r="AE182" s="564"/>
      <c r="AF182" s="565"/>
      <c r="AG182" s="563">
        <v>2</v>
      </c>
      <c r="AH182" s="564"/>
      <c r="AI182" s="565"/>
      <c r="AJ182" s="398">
        <f t="shared" si="25"/>
        <v>0.75</v>
      </c>
      <c r="AK182" s="398" t="str">
        <f t="shared" si="26"/>
        <v>Medianamente Efectivo</v>
      </c>
      <c r="AL182" s="398">
        <v>0</v>
      </c>
      <c r="AM182" s="398" t="str">
        <f t="shared" si="27"/>
        <v xml:space="preserve">0% </v>
      </c>
      <c r="AN182" s="398">
        <v>0.88</v>
      </c>
      <c r="AO182" s="398" t="str">
        <f t="shared" si="28"/>
        <v>60%</v>
      </c>
      <c r="AQ182" s="589"/>
      <c r="AR182" s="589"/>
      <c r="AS182" s="589"/>
      <c r="AT182" s="577"/>
      <c r="AU182" s="577"/>
      <c r="AV182" s="577"/>
      <c r="AW182" s="577"/>
      <c r="AX182" s="580"/>
      <c r="AZ182" s="586"/>
      <c r="BA182" s="586"/>
      <c r="BB182" s="574"/>
    </row>
    <row r="183" spans="2:54" ht="33.75" customHeight="1">
      <c r="B183" s="567"/>
      <c r="C183" s="570"/>
      <c r="D183" s="591"/>
      <c r="E183" s="591"/>
      <c r="F183" s="591"/>
      <c r="G183" s="591" t="s">
        <v>119</v>
      </c>
      <c r="H183" s="591"/>
      <c r="I183" s="591"/>
      <c r="J183" s="593" t="s">
        <v>716</v>
      </c>
      <c r="K183" s="207" t="s">
        <v>830</v>
      </c>
      <c r="M183" s="595"/>
      <c r="N183" s="595"/>
      <c r="O183" s="595"/>
      <c r="P183" s="595"/>
      <c r="Q183" s="595"/>
      <c r="R183" s="595"/>
      <c r="S183" s="599"/>
      <c r="U183" s="402" t="str">
        <f t="shared" si="30"/>
        <v>Charlas de cinco minutos, capacitaciones, campañas y boletines ambientales</v>
      </c>
      <c r="V183" s="397" t="s">
        <v>109</v>
      </c>
      <c r="W183" s="397" t="s">
        <v>121</v>
      </c>
      <c r="X183" s="563">
        <v>2</v>
      </c>
      <c r="Y183" s="564"/>
      <c r="Z183" s="565"/>
      <c r="AA183" s="563">
        <v>0</v>
      </c>
      <c r="AB183" s="564"/>
      <c r="AC183" s="565"/>
      <c r="AD183" s="563">
        <v>2</v>
      </c>
      <c r="AE183" s="564"/>
      <c r="AF183" s="565"/>
      <c r="AG183" s="563">
        <v>2</v>
      </c>
      <c r="AH183" s="564"/>
      <c r="AI183" s="565"/>
      <c r="AJ183" s="398">
        <f t="shared" si="25"/>
        <v>0.75</v>
      </c>
      <c r="AK183" s="398" t="str">
        <f t="shared" si="26"/>
        <v>Medianamente Efectivo</v>
      </c>
      <c r="AL183" s="398">
        <v>0</v>
      </c>
      <c r="AM183" s="398" t="str">
        <f t="shared" si="27"/>
        <v xml:space="preserve">0% </v>
      </c>
      <c r="AN183" s="398">
        <v>0.88</v>
      </c>
      <c r="AO183" s="398" t="str">
        <f t="shared" si="28"/>
        <v>60%</v>
      </c>
      <c r="AQ183" s="589"/>
      <c r="AR183" s="589"/>
      <c r="AS183" s="589"/>
      <c r="AT183" s="577"/>
      <c r="AU183" s="577"/>
      <c r="AV183" s="577"/>
      <c r="AW183" s="577"/>
      <c r="AX183" s="580"/>
      <c r="AZ183" s="586"/>
      <c r="BA183" s="586"/>
      <c r="BB183" s="574"/>
    </row>
    <row r="184" spans="2:54" ht="33.75" customHeight="1">
      <c r="B184" s="567"/>
      <c r="C184" s="570"/>
      <c r="D184" s="592"/>
      <c r="E184" s="592"/>
      <c r="F184" s="592"/>
      <c r="G184" s="592"/>
      <c r="H184" s="592"/>
      <c r="I184" s="592"/>
      <c r="J184" s="571"/>
      <c r="K184" s="207" t="s">
        <v>834</v>
      </c>
      <c r="M184" s="595"/>
      <c r="N184" s="595"/>
      <c r="O184" s="595"/>
      <c r="P184" s="595"/>
      <c r="Q184" s="595"/>
      <c r="R184" s="595"/>
      <c r="S184" s="599"/>
      <c r="U184" s="402" t="str">
        <f t="shared" si="30"/>
        <v>Divulgación de los programas ambientales a los colaboradores de la organización</v>
      </c>
      <c r="V184" s="397" t="s">
        <v>109</v>
      </c>
      <c r="W184" s="397" t="s">
        <v>121</v>
      </c>
      <c r="X184" s="563">
        <v>2</v>
      </c>
      <c r="Y184" s="564"/>
      <c r="Z184" s="565"/>
      <c r="AA184" s="563">
        <v>0</v>
      </c>
      <c r="AB184" s="564"/>
      <c r="AC184" s="565"/>
      <c r="AD184" s="563">
        <v>2</v>
      </c>
      <c r="AE184" s="564"/>
      <c r="AF184" s="565"/>
      <c r="AG184" s="563">
        <v>2</v>
      </c>
      <c r="AH184" s="564"/>
      <c r="AI184" s="565"/>
      <c r="AJ184" s="398">
        <f t="shared" si="25"/>
        <v>0.75</v>
      </c>
      <c r="AK184" s="398" t="str">
        <f t="shared" si="26"/>
        <v>Medianamente Efectivo</v>
      </c>
      <c r="AL184" s="398">
        <v>0</v>
      </c>
      <c r="AM184" s="398" t="str">
        <f t="shared" si="27"/>
        <v xml:space="preserve">0% </v>
      </c>
      <c r="AN184" s="398">
        <v>0.88</v>
      </c>
      <c r="AO184" s="398" t="str">
        <f t="shared" si="28"/>
        <v>60%</v>
      </c>
      <c r="AQ184" s="589"/>
      <c r="AR184" s="589"/>
      <c r="AS184" s="589"/>
      <c r="AT184" s="577"/>
      <c r="AU184" s="577"/>
      <c r="AV184" s="577"/>
      <c r="AW184" s="577"/>
      <c r="AX184" s="580"/>
      <c r="AZ184" s="586"/>
      <c r="BA184" s="586"/>
      <c r="BB184" s="574"/>
    </row>
    <row r="185" spans="2:54" ht="28.5" customHeight="1">
      <c r="B185" s="567"/>
      <c r="C185" s="570"/>
      <c r="D185" s="591"/>
      <c r="E185" s="591"/>
      <c r="F185" s="591"/>
      <c r="G185" s="591" t="s">
        <v>119</v>
      </c>
      <c r="H185" s="591"/>
      <c r="I185" s="591"/>
      <c r="J185" s="593" t="s">
        <v>715</v>
      </c>
      <c r="K185" s="207" t="s">
        <v>835</v>
      </c>
      <c r="M185" s="595"/>
      <c r="N185" s="595"/>
      <c r="O185" s="595"/>
      <c r="P185" s="595"/>
      <c r="Q185" s="595"/>
      <c r="R185" s="595"/>
      <c r="S185" s="599"/>
      <c r="U185" s="402" t="str">
        <f t="shared" si="30"/>
        <v>Socialización de los acuerdos y directrices gerenciales</v>
      </c>
      <c r="V185" s="397" t="s">
        <v>109</v>
      </c>
      <c r="W185" s="397" t="s">
        <v>121</v>
      </c>
      <c r="X185" s="563">
        <v>2</v>
      </c>
      <c r="Y185" s="564"/>
      <c r="Z185" s="565"/>
      <c r="AA185" s="563">
        <v>0</v>
      </c>
      <c r="AB185" s="564"/>
      <c r="AC185" s="565"/>
      <c r="AD185" s="563">
        <v>2</v>
      </c>
      <c r="AE185" s="564"/>
      <c r="AF185" s="565"/>
      <c r="AG185" s="563">
        <v>2</v>
      </c>
      <c r="AH185" s="564"/>
      <c r="AI185" s="565"/>
      <c r="AJ185" s="398">
        <f t="shared" si="25"/>
        <v>0.75</v>
      </c>
      <c r="AK185" s="398" t="str">
        <f t="shared" si="26"/>
        <v>Medianamente Efectivo</v>
      </c>
      <c r="AL185" s="398">
        <v>0</v>
      </c>
      <c r="AM185" s="398" t="str">
        <f t="shared" si="27"/>
        <v xml:space="preserve">0% </v>
      </c>
      <c r="AN185" s="398">
        <v>0.88</v>
      </c>
      <c r="AO185" s="398" t="str">
        <f t="shared" si="28"/>
        <v>60%</v>
      </c>
      <c r="AQ185" s="589"/>
      <c r="AR185" s="589"/>
      <c r="AS185" s="589"/>
      <c r="AT185" s="577"/>
      <c r="AU185" s="577"/>
      <c r="AV185" s="577"/>
      <c r="AW185" s="577"/>
      <c r="AX185" s="580"/>
      <c r="AZ185" s="586"/>
      <c r="BA185" s="586"/>
      <c r="BB185" s="574"/>
    </row>
    <row r="186" spans="2:54" ht="28.5" customHeight="1">
      <c r="B186" s="567"/>
      <c r="C186" s="570"/>
      <c r="D186" s="592"/>
      <c r="E186" s="592"/>
      <c r="F186" s="592"/>
      <c r="G186" s="592"/>
      <c r="H186" s="592"/>
      <c r="I186" s="592"/>
      <c r="J186" s="571"/>
      <c r="K186" s="207" t="s">
        <v>836</v>
      </c>
      <c r="M186" s="595"/>
      <c r="N186" s="595"/>
      <c r="O186" s="595"/>
      <c r="P186" s="595"/>
      <c r="Q186" s="595"/>
      <c r="R186" s="595"/>
      <c r="S186" s="599"/>
      <c r="U186" s="402" t="str">
        <f t="shared" si="30"/>
        <v>Actas de socialización de comunicados y directrices gerenciales</v>
      </c>
      <c r="V186" s="397" t="s">
        <v>109</v>
      </c>
      <c r="W186" s="397" t="s">
        <v>129</v>
      </c>
      <c r="X186" s="563">
        <v>2</v>
      </c>
      <c r="Y186" s="564"/>
      <c r="Z186" s="565"/>
      <c r="AA186" s="563">
        <v>0</v>
      </c>
      <c r="AB186" s="564"/>
      <c r="AC186" s="565"/>
      <c r="AD186" s="563">
        <v>2</v>
      </c>
      <c r="AE186" s="564"/>
      <c r="AF186" s="565"/>
      <c r="AG186" s="563">
        <v>2</v>
      </c>
      <c r="AH186" s="564"/>
      <c r="AI186" s="565"/>
      <c r="AJ186" s="398">
        <f t="shared" si="25"/>
        <v>0.75</v>
      </c>
      <c r="AK186" s="398" t="str">
        <f t="shared" si="26"/>
        <v>Medianamente Efectivo</v>
      </c>
      <c r="AL186" s="398">
        <v>0</v>
      </c>
      <c r="AM186" s="398" t="str">
        <f t="shared" si="27"/>
        <v xml:space="preserve">0% </v>
      </c>
      <c r="AN186" s="398">
        <v>0.88</v>
      </c>
      <c r="AO186" s="398" t="str">
        <f t="shared" si="28"/>
        <v>60%</v>
      </c>
      <c r="AQ186" s="589"/>
      <c r="AR186" s="589"/>
      <c r="AS186" s="589"/>
      <c r="AT186" s="577"/>
      <c r="AU186" s="577"/>
      <c r="AV186" s="577"/>
      <c r="AW186" s="577"/>
      <c r="AX186" s="580"/>
      <c r="AZ186" s="586"/>
      <c r="BA186" s="586"/>
      <c r="BB186" s="574"/>
    </row>
    <row r="187" spans="2:54" ht="33.75" customHeight="1">
      <c r="B187" s="567"/>
      <c r="C187" s="570"/>
      <c r="D187" s="591"/>
      <c r="E187" s="591"/>
      <c r="F187" s="591"/>
      <c r="G187" s="591" t="s">
        <v>119</v>
      </c>
      <c r="H187" s="591"/>
      <c r="I187" s="591"/>
      <c r="J187" s="593" t="s">
        <v>714</v>
      </c>
      <c r="K187" s="211" t="s">
        <v>801</v>
      </c>
      <c r="M187" s="595"/>
      <c r="N187" s="595"/>
      <c r="O187" s="595"/>
      <c r="P187" s="595"/>
      <c r="Q187" s="595"/>
      <c r="R187" s="595"/>
      <c r="S187" s="599"/>
      <c r="U187" s="402" t="str">
        <f t="shared" si="30"/>
        <v>Seguimiento, revisión y actualización de la Matriz de requisitos legales ambientales</v>
      </c>
      <c r="V187" s="397" t="s">
        <v>120</v>
      </c>
      <c r="W187" s="397" t="s">
        <v>121</v>
      </c>
      <c r="X187" s="563">
        <v>2</v>
      </c>
      <c r="Y187" s="564"/>
      <c r="Z187" s="565"/>
      <c r="AA187" s="563">
        <v>1</v>
      </c>
      <c r="AB187" s="564"/>
      <c r="AC187" s="565"/>
      <c r="AD187" s="563">
        <v>2</v>
      </c>
      <c r="AE187" s="564"/>
      <c r="AF187" s="565"/>
      <c r="AG187" s="563">
        <v>2</v>
      </c>
      <c r="AH187" s="564"/>
      <c r="AI187" s="565"/>
      <c r="AJ187" s="398">
        <f t="shared" si="25"/>
        <v>0.875</v>
      </c>
      <c r="AK187" s="398" t="str">
        <f t="shared" si="26"/>
        <v>Efectivo</v>
      </c>
      <c r="AL187" s="398">
        <v>0</v>
      </c>
      <c r="AM187" s="398" t="str">
        <f t="shared" si="27"/>
        <v xml:space="preserve">0% </v>
      </c>
      <c r="AN187" s="398">
        <v>0.88</v>
      </c>
      <c r="AO187" s="398" t="str">
        <f t="shared" si="28"/>
        <v>60%</v>
      </c>
      <c r="AQ187" s="589"/>
      <c r="AR187" s="589"/>
      <c r="AS187" s="589"/>
      <c r="AT187" s="577"/>
      <c r="AU187" s="577"/>
      <c r="AV187" s="577"/>
      <c r="AW187" s="577"/>
      <c r="AX187" s="580"/>
      <c r="AZ187" s="586"/>
      <c r="BA187" s="586"/>
      <c r="BB187" s="574"/>
    </row>
    <row r="188" spans="2:54" ht="33.75" customHeight="1">
      <c r="B188" s="567"/>
      <c r="C188" s="570"/>
      <c r="D188" s="598"/>
      <c r="E188" s="598"/>
      <c r="F188" s="598"/>
      <c r="G188" s="598"/>
      <c r="H188" s="598"/>
      <c r="I188" s="598"/>
      <c r="J188" s="570"/>
      <c r="K188" s="211" t="s">
        <v>800</v>
      </c>
      <c r="M188" s="595"/>
      <c r="N188" s="595"/>
      <c r="O188" s="595"/>
      <c r="P188" s="595"/>
      <c r="Q188" s="595"/>
      <c r="R188" s="595"/>
      <c r="S188" s="599"/>
      <c r="U188" s="402" t="str">
        <f t="shared" si="30"/>
        <v>Seguimiento y revisión al documento objetivos, metas y programas ambientales</v>
      </c>
      <c r="V188" s="397" t="s">
        <v>120</v>
      </c>
      <c r="W188" s="397" t="s">
        <v>121</v>
      </c>
      <c r="X188" s="563">
        <v>2</v>
      </c>
      <c r="Y188" s="564"/>
      <c r="Z188" s="565"/>
      <c r="AA188" s="563">
        <v>1</v>
      </c>
      <c r="AB188" s="564"/>
      <c r="AC188" s="565"/>
      <c r="AD188" s="563">
        <v>2</v>
      </c>
      <c r="AE188" s="564"/>
      <c r="AF188" s="565"/>
      <c r="AG188" s="563">
        <v>2</v>
      </c>
      <c r="AH188" s="564"/>
      <c r="AI188" s="565"/>
      <c r="AJ188" s="398">
        <f t="shared" si="25"/>
        <v>0.875</v>
      </c>
      <c r="AK188" s="398" t="str">
        <f t="shared" si="26"/>
        <v>Efectivo</v>
      </c>
      <c r="AL188" s="398">
        <v>0</v>
      </c>
      <c r="AM188" s="398" t="str">
        <f t="shared" si="27"/>
        <v xml:space="preserve">0% </v>
      </c>
      <c r="AN188" s="398">
        <v>0.88</v>
      </c>
      <c r="AO188" s="398" t="str">
        <f t="shared" si="28"/>
        <v>60%</v>
      </c>
      <c r="AQ188" s="589"/>
      <c r="AR188" s="589"/>
      <c r="AS188" s="589"/>
      <c r="AT188" s="577"/>
      <c r="AU188" s="577"/>
      <c r="AV188" s="577"/>
      <c r="AW188" s="577"/>
      <c r="AX188" s="580"/>
      <c r="AZ188" s="586"/>
      <c r="BA188" s="586"/>
      <c r="BB188" s="574"/>
    </row>
    <row r="189" spans="2:54" ht="33.75" customHeight="1">
      <c r="B189" s="567"/>
      <c r="C189" s="570"/>
      <c r="D189" s="592"/>
      <c r="E189" s="592"/>
      <c r="F189" s="592"/>
      <c r="G189" s="592"/>
      <c r="H189" s="592"/>
      <c r="I189" s="592"/>
      <c r="J189" s="571"/>
      <c r="K189" s="211" t="s">
        <v>799</v>
      </c>
      <c r="M189" s="595"/>
      <c r="N189" s="595"/>
      <c r="O189" s="595"/>
      <c r="P189" s="595"/>
      <c r="Q189" s="595"/>
      <c r="R189" s="595"/>
      <c r="S189" s="599"/>
      <c r="U189" s="402" t="str">
        <f t="shared" si="30"/>
        <v>Seguimiento y revisión al documento a la Matriz de Identificación de Aspectos e Impactos Ambientales</v>
      </c>
      <c r="V189" s="397" t="s">
        <v>120</v>
      </c>
      <c r="W189" s="397" t="s">
        <v>121</v>
      </c>
      <c r="X189" s="563">
        <v>2</v>
      </c>
      <c r="Y189" s="564"/>
      <c r="Z189" s="565"/>
      <c r="AA189" s="563">
        <v>1</v>
      </c>
      <c r="AB189" s="564"/>
      <c r="AC189" s="565"/>
      <c r="AD189" s="563">
        <v>2</v>
      </c>
      <c r="AE189" s="564"/>
      <c r="AF189" s="565"/>
      <c r="AG189" s="563">
        <v>2</v>
      </c>
      <c r="AH189" s="564"/>
      <c r="AI189" s="565"/>
      <c r="AJ189" s="398">
        <f t="shared" si="25"/>
        <v>0.875</v>
      </c>
      <c r="AK189" s="398" t="str">
        <f t="shared" si="26"/>
        <v>Efectivo</v>
      </c>
      <c r="AL189" s="398">
        <v>0</v>
      </c>
      <c r="AM189" s="398" t="str">
        <f t="shared" si="27"/>
        <v xml:space="preserve">0% </v>
      </c>
      <c r="AN189" s="398">
        <v>0.88</v>
      </c>
      <c r="AO189" s="398" t="str">
        <f t="shared" si="28"/>
        <v>60%</v>
      </c>
      <c r="AQ189" s="589"/>
      <c r="AR189" s="589"/>
      <c r="AS189" s="589"/>
      <c r="AT189" s="577"/>
      <c r="AU189" s="577"/>
      <c r="AV189" s="577"/>
      <c r="AW189" s="577"/>
      <c r="AX189" s="580"/>
      <c r="AZ189" s="586"/>
      <c r="BA189" s="586"/>
      <c r="BB189" s="574"/>
    </row>
    <row r="190" spans="2:54" ht="33" customHeight="1">
      <c r="B190" s="567"/>
      <c r="C190" s="570"/>
      <c r="D190" s="591"/>
      <c r="E190" s="591"/>
      <c r="F190" s="591"/>
      <c r="G190" s="591" t="s">
        <v>119</v>
      </c>
      <c r="H190" s="591"/>
      <c r="I190" s="591"/>
      <c r="J190" s="593" t="s">
        <v>713</v>
      </c>
      <c r="K190" s="211" t="s">
        <v>801</v>
      </c>
      <c r="M190" s="595"/>
      <c r="N190" s="595"/>
      <c r="O190" s="595"/>
      <c r="P190" s="595"/>
      <c r="Q190" s="595"/>
      <c r="R190" s="595"/>
      <c r="S190" s="599"/>
      <c r="U190" s="402" t="str">
        <f t="shared" si="30"/>
        <v>Seguimiento, revisión y actualización de la Matriz de requisitos legales ambientales</v>
      </c>
      <c r="V190" s="397" t="s">
        <v>120</v>
      </c>
      <c r="W190" s="397" t="s">
        <v>121</v>
      </c>
      <c r="X190" s="563">
        <v>2</v>
      </c>
      <c r="Y190" s="564"/>
      <c r="Z190" s="565"/>
      <c r="AA190" s="563">
        <v>1</v>
      </c>
      <c r="AB190" s="564"/>
      <c r="AC190" s="565"/>
      <c r="AD190" s="563">
        <v>2</v>
      </c>
      <c r="AE190" s="564"/>
      <c r="AF190" s="565"/>
      <c r="AG190" s="563">
        <v>2</v>
      </c>
      <c r="AH190" s="564"/>
      <c r="AI190" s="565"/>
      <c r="AJ190" s="398">
        <f t="shared" si="25"/>
        <v>0.875</v>
      </c>
      <c r="AK190" s="398" t="str">
        <f t="shared" si="26"/>
        <v>Efectivo</v>
      </c>
      <c r="AL190" s="398">
        <v>0</v>
      </c>
      <c r="AM190" s="398" t="str">
        <f t="shared" si="27"/>
        <v xml:space="preserve">0% </v>
      </c>
      <c r="AN190" s="398">
        <v>0.88</v>
      </c>
      <c r="AO190" s="398" t="str">
        <f t="shared" si="28"/>
        <v>60%</v>
      </c>
      <c r="AQ190" s="589"/>
      <c r="AR190" s="589"/>
      <c r="AS190" s="589"/>
      <c r="AT190" s="577"/>
      <c r="AU190" s="577"/>
      <c r="AV190" s="577"/>
      <c r="AW190" s="577"/>
      <c r="AX190" s="580"/>
      <c r="AZ190" s="586"/>
      <c r="BA190" s="586"/>
      <c r="BB190" s="574"/>
    </row>
    <row r="191" spans="2:54" ht="33" customHeight="1">
      <c r="B191" s="567"/>
      <c r="C191" s="570"/>
      <c r="D191" s="598"/>
      <c r="E191" s="598"/>
      <c r="F191" s="598"/>
      <c r="G191" s="598"/>
      <c r="H191" s="598"/>
      <c r="I191" s="598"/>
      <c r="J191" s="570"/>
      <c r="K191" s="211" t="s">
        <v>800</v>
      </c>
      <c r="M191" s="595"/>
      <c r="N191" s="595"/>
      <c r="O191" s="595"/>
      <c r="P191" s="595"/>
      <c r="Q191" s="595"/>
      <c r="R191" s="595"/>
      <c r="S191" s="599"/>
      <c r="U191" s="402" t="str">
        <f t="shared" si="30"/>
        <v>Seguimiento y revisión al documento objetivos, metas y programas ambientales</v>
      </c>
      <c r="V191" s="397" t="s">
        <v>120</v>
      </c>
      <c r="W191" s="397" t="s">
        <v>121</v>
      </c>
      <c r="X191" s="563">
        <v>2</v>
      </c>
      <c r="Y191" s="564"/>
      <c r="Z191" s="565"/>
      <c r="AA191" s="563">
        <v>1</v>
      </c>
      <c r="AB191" s="564"/>
      <c r="AC191" s="565"/>
      <c r="AD191" s="563">
        <v>2</v>
      </c>
      <c r="AE191" s="564"/>
      <c r="AF191" s="565"/>
      <c r="AG191" s="563">
        <v>2</v>
      </c>
      <c r="AH191" s="564"/>
      <c r="AI191" s="565"/>
      <c r="AJ191" s="398">
        <f t="shared" si="25"/>
        <v>0.875</v>
      </c>
      <c r="AK191" s="398" t="str">
        <f t="shared" si="26"/>
        <v>Efectivo</v>
      </c>
      <c r="AL191" s="398">
        <v>0</v>
      </c>
      <c r="AM191" s="398" t="str">
        <f t="shared" si="27"/>
        <v xml:space="preserve">0% </v>
      </c>
      <c r="AN191" s="398">
        <v>0.88</v>
      </c>
      <c r="AO191" s="398" t="str">
        <f t="shared" si="28"/>
        <v>60%</v>
      </c>
      <c r="AQ191" s="589"/>
      <c r="AR191" s="589"/>
      <c r="AS191" s="589"/>
      <c r="AT191" s="577"/>
      <c r="AU191" s="577"/>
      <c r="AV191" s="577"/>
      <c r="AW191" s="577"/>
      <c r="AX191" s="580"/>
      <c r="AZ191" s="586"/>
      <c r="BA191" s="586"/>
      <c r="BB191" s="574"/>
    </row>
    <row r="192" spans="2:54" ht="33" customHeight="1">
      <c r="B192" s="567"/>
      <c r="C192" s="570"/>
      <c r="D192" s="598"/>
      <c r="E192" s="598"/>
      <c r="F192" s="598"/>
      <c r="G192" s="598"/>
      <c r="H192" s="598"/>
      <c r="I192" s="598"/>
      <c r="J192" s="570"/>
      <c r="K192" s="211" t="s">
        <v>799</v>
      </c>
      <c r="M192" s="595"/>
      <c r="N192" s="595"/>
      <c r="O192" s="595"/>
      <c r="P192" s="595"/>
      <c r="Q192" s="595"/>
      <c r="R192" s="595"/>
      <c r="S192" s="599"/>
      <c r="U192" s="402" t="str">
        <f t="shared" si="30"/>
        <v>Seguimiento y revisión al documento a la Matriz de Identificación de Aspectos e Impactos Ambientales</v>
      </c>
      <c r="V192" s="397" t="s">
        <v>120</v>
      </c>
      <c r="W192" s="397" t="s">
        <v>121</v>
      </c>
      <c r="X192" s="563">
        <v>2</v>
      </c>
      <c r="Y192" s="564"/>
      <c r="Z192" s="565"/>
      <c r="AA192" s="563">
        <v>1</v>
      </c>
      <c r="AB192" s="564"/>
      <c r="AC192" s="565"/>
      <c r="AD192" s="563">
        <v>2</v>
      </c>
      <c r="AE192" s="564"/>
      <c r="AF192" s="565"/>
      <c r="AG192" s="563">
        <v>2</v>
      </c>
      <c r="AH192" s="564"/>
      <c r="AI192" s="565"/>
      <c r="AJ192" s="398">
        <f t="shared" si="25"/>
        <v>0.875</v>
      </c>
      <c r="AK192" s="398" t="str">
        <f t="shared" si="26"/>
        <v>Efectivo</v>
      </c>
      <c r="AL192" s="398">
        <v>0</v>
      </c>
      <c r="AM192" s="398" t="str">
        <f t="shared" si="27"/>
        <v xml:space="preserve">0% </v>
      </c>
      <c r="AN192" s="398">
        <v>0.88</v>
      </c>
      <c r="AO192" s="398" t="str">
        <f t="shared" si="28"/>
        <v>60%</v>
      </c>
      <c r="AQ192" s="589"/>
      <c r="AR192" s="589"/>
      <c r="AS192" s="589"/>
      <c r="AT192" s="577"/>
      <c r="AU192" s="577"/>
      <c r="AV192" s="577"/>
      <c r="AW192" s="577"/>
      <c r="AX192" s="580"/>
      <c r="AZ192" s="586"/>
      <c r="BA192" s="586"/>
      <c r="BB192" s="574"/>
    </row>
    <row r="193" spans="2:54" ht="33" customHeight="1">
      <c r="B193" s="567"/>
      <c r="C193" s="570"/>
      <c r="D193" s="592"/>
      <c r="E193" s="592"/>
      <c r="F193" s="592"/>
      <c r="G193" s="592"/>
      <c r="H193" s="592"/>
      <c r="I193" s="592"/>
      <c r="J193" s="571"/>
      <c r="K193" s="211" t="s">
        <v>837</v>
      </c>
      <c r="M193" s="595"/>
      <c r="N193" s="595"/>
      <c r="O193" s="595"/>
      <c r="P193" s="595"/>
      <c r="Q193" s="595"/>
      <c r="R193" s="595"/>
      <c r="S193" s="599"/>
      <c r="U193" s="402" t="str">
        <f t="shared" si="30"/>
        <v>Seguimiento, revisión y respuesta oportuna a comunicados ambientales por parte de las autoridades ambientales</v>
      </c>
      <c r="V193" s="397" t="s">
        <v>120</v>
      </c>
      <c r="W193" s="397" t="s">
        <v>121</v>
      </c>
      <c r="X193" s="563">
        <v>2</v>
      </c>
      <c r="Y193" s="564"/>
      <c r="Z193" s="565"/>
      <c r="AA193" s="563">
        <v>1</v>
      </c>
      <c r="AB193" s="564"/>
      <c r="AC193" s="565"/>
      <c r="AD193" s="563">
        <v>2</v>
      </c>
      <c r="AE193" s="564"/>
      <c r="AF193" s="565"/>
      <c r="AG193" s="563">
        <v>2</v>
      </c>
      <c r="AH193" s="564"/>
      <c r="AI193" s="565"/>
      <c r="AJ193" s="398">
        <f t="shared" si="25"/>
        <v>0.875</v>
      </c>
      <c r="AK193" s="398" t="str">
        <f t="shared" si="26"/>
        <v>Efectivo</v>
      </c>
      <c r="AL193" s="398">
        <v>0</v>
      </c>
      <c r="AM193" s="398" t="str">
        <f t="shared" si="27"/>
        <v xml:space="preserve">0% </v>
      </c>
      <c r="AN193" s="398">
        <v>0.88</v>
      </c>
      <c r="AO193" s="398" t="str">
        <f t="shared" si="28"/>
        <v>60%</v>
      </c>
      <c r="AQ193" s="589"/>
      <c r="AR193" s="589"/>
      <c r="AS193" s="589"/>
      <c r="AT193" s="577"/>
      <c r="AU193" s="577"/>
      <c r="AV193" s="577"/>
      <c r="AW193" s="577"/>
      <c r="AX193" s="580"/>
      <c r="AZ193" s="586"/>
      <c r="BA193" s="586"/>
      <c r="BB193" s="574"/>
    </row>
    <row r="194" spans="2:54" ht="33.75" customHeight="1">
      <c r="B194" s="567"/>
      <c r="C194" s="570"/>
      <c r="D194" s="591"/>
      <c r="E194" s="591"/>
      <c r="F194" s="591"/>
      <c r="G194" s="591" t="s">
        <v>119</v>
      </c>
      <c r="H194" s="591"/>
      <c r="I194" s="591"/>
      <c r="J194" s="593" t="s">
        <v>1093</v>
      </c>
      <c r="K194" s="211" t="s">
        <v>801</v>
      </c>
      <c r="M194" s="595"/>
      <c r="N194" s="595"/>
      <c r="O194" s="595"/>
      <c r="P194" s="595"/>
      <c r="Q194" s="595"/>
      <c r="R194" s="595"/>
      <c r="S194" s="599"/>
      <c r="T194" s="396"/>
      <c r="U194" s="402" t="str">
        <f t="shared" si="30"/>
        <v>Seguimiento, revisión y actualización de la Matriz de requisitos legales ambientales</v>
      </c>
      <c r="V194" s="397" t="s">
        <v>120</v>
      </c>
      <c r="W194" s="397" t="s">
        <v>107</v>
      </c>
      <c r="X194" s="563">
        <v>2</v>
      </c>
      <c r="Y194" s="564"/>
      <c r="Z194" s="565"/>
      <c r="AA194" s="563">
        <v>1</v>
      </c>
      <c r="AB194" s="564"/>
      <c r="AC194" s="565"/>
      <c r="AD194" s="563">
        <v>2</v>
      </c>
      <c r="AE194" s="564"/>
      <c r="AF194" s="565"/>
      <c r="AG194" s="563">
        <v>2</v>
      </c>
      <c r="AH194" s="564"/>
      <c r="AI194" s="565"/>
      <c r="AJ194" s="398">
        <f t="shared" si="25"/>
        <v>0.875</v>
      </c>
      <c r="AK194" s="398" t="str">
        <f t="shared" si="26"/>
        <v>Efectivo</v>
      </c>
      <c r="AL194" s="398">
        <v>0</v>
      </c>
      <c r="AM194" s="398" t="str">
        <f t="shared" si="27"/>
        <v xml:space="preserve">0% </v>
      </c>
      <c r="AN194" s="398">
        <v>0.88</v>
      </c>
      <c r="AO194" s="398" t="str">
        <f t="shared" si="28"/>
        <v>60%</v>
      </c>
      <c r="AP194" s="396"/>
      <c r="AQ194" s="589"/>
      <c r="AR194" s="589"/>
      <c r="AS194" s="589"/>
      <c r="AT194" s="577"/>
      <c r="AU194" s="577"/>
      <c r="AV194" s="577"/>
      <c r="AW194" s="577"/>
      <c r="AX194" s="580"/>
      <c r="AY194" s="399"/>
      <c r="AZ194" s="586"/>
      <c r="BA194" s="586"/>
      <c r="BB194" s="574"/>
    </row>
    <row r="195" spans="2:54" ht="33.75" customHeight="1">
      <c r="B195" s="567"/>
      <c r="C195" s="570"/>
      <c r="D195" s="598"/>
      <c r="E195" s="598"/>
      <c r="F195" s="598"/>
      <c r="G195" s="598"/>
      <c r="H195" s="598"/>
      <c r="I195" s="598"/>
      <c r="J195" s="570"/>
      <c r="K195" s="211" t="s">
        <v>800</v>
      </c>
      <c r="M195" s="595"/>
      <c r="N195" s="595"/>
      <c r="O195" s="595"/>
      <c r="P195" s="595"/>
      <c r="Q195" s="595"/>
      <c r="R195" s="595"/>
      <c r="S195" s="599"/>
      <c r="T195" s="396"/>
      <c r="U195" s="402" t="str">
        <f t="shared" si="30"/>
        <v>Seguimiento y revisión al documento objetivos, metas y programas ambientales</v>
      </c>
      <c r="V195" s="397" t="s">
        <v>120</v>
      </c>
      <c r="W195" s="397" t="s">
        <v>107</v>
      </c>
      <c r="X195" s="563">
        <v>2</v>
      </c>
      <c r="Y195" s="564"/>
      <c r="Z195" s="565"/>
      <c r="AA195" s="563">
        <v>1</v>
      </c>
      <c r="AB195" s="564"/>
      <c r="AC195" s="565"/>
      <c r="AD195" s="563">
        <v>2</v>
      </c>
      <c r="AE195" s="564"/>
      <c r="AF195" s="565"/>
      <c r="AG195" s="563">
        <v>2</v>
      </c>
      <c r="AH195" s="564"/>
      <c r="AI195" s="565"/>
      <c r="AJ195" s="398">
        <f t="shared" si="25"/>
        <v>0.875</v>
      </c>
      <c r="AK195" s="398" t="str">
        <f t="shared" si="26"/>
        <v>Efectivo</v>
      </c>
      <c r="AL195" s="398">
        <v>0</v>
      </c>
      <c r="AM195" s="398" t="str">
        <f t="shared" si="27"/>
        <v xml:space="preserve">0% </v>
      </c>
      <c r="AN195" s="398">
        <v>0.88</v>
      </c>
      <c r="AO195" s="398" t="str">
        <f t="shared" si="28"/>
        <v>60%</v>
      </c>
      <c r="AP195" s="396"/>
      <c r="AQ195" s="589"/>
      <c r="AR195" s="589"/>
      <c r="AS195" s="589"/>
      <c r="AT195" s="577"/>
      <c r="AU195" s="577"/>
      <c r="AV195" s="577"/>
      <c r="AW195" s="577"/>
      <c r="AX195" s="580"/>
      <c r="AY195" s="399"/>
      <c r="AZ195" s="586"/>
      <c r="BA195" s="586"/>
      <c r="BB195" s="574"/>
    </row>
    <row r="196" spans="2:54" ht="33.75" customHeight="1">
      <c r="B196" s="567"/>
      <c r="C196" s="570"/>
      <c r="D196" s="598"/>
      <c r="E196" s="598"/>
      <c r="F196" s="598"/>
      <c r="G196" s="598"/>
      <c r="H196" s="598"/>
      <c r="I196" s="598"/>
      <c r="J196" s="570"/>
      <c r="K196" s="211" t="s">
        <v>799</v>
      </c>
      <c r="M196" s="595"/>
      <c r="N196" s="595"/>
      <c r="O196" s="595"/>
      <c r="P196" s="595"/>
      <c r="Q196" s="595"/>
      <c r="R196" s="595"/>
      <c r="S196" s="599"/>
      <c r="T196" s="396"/>
      <c r="U196" s="402" t="str">
        <f t="shared" si="30"/>
        <v>Seguimiento y revisión al documento a la Matriz de Identificación de Aspectos e Impactos Ambientales</v>
      </c>
      <c r="V196" s="397" t="s">
        <v>120</v>
      </c>
      <c r="W196" s="397" t="s">
        <v>121</v>
      </c>
      <c r="X196" s="563">
        <v>2</v>
      </c>
      <c r="Y196" s="564"/>
      <c r="Z196" s="565"/>
      <c r="AA196" s="563">
        <v>1</v>
      </c>
      <c r="AB196" s="564"/>
      <c r="AC196" s="565"/>
      <c r="AD196" s="563">
        <v>2</v>
      </c>
      <c r="AE196" s="564"/>
      <c r="AF196" s="565"/>
      <c r="AG196" s="563">
        <v>2</v>
      </c>
      <c r="AH196" s="564"/>
      <c r="AI196" s="565"/>
      <c r="AJ196" s="398">
        <f t="shared" si="25"/>
        <v>0.875</v>
      </c>
      <c r="AK196" s="398" t="str">
        <f t="shared" si="26"/>
        <v>Efectivo</v>
      </c>
      <c r="AL196" s="398">
        <v>0</v>
      </c>
      <c r="AM196" s="398" t="str">
        <f t="shared" si="27"/>
        <v xml:space="preserve">0% </v>
      </c>
      <c r="AN196" s="398">
        <v>0.88</v>
      </c>
      <c r="AO196" s="398" t="str">
        <f t="shared" si="28"/>
        <v>60%</v>
      </c>
      <c r="AP196" s="396"/>
      <c r="AQ196" s="589"/>
      <c r="AR196" s="589"/>
      <c r="AS196" s="589"/>
      <c r="AT196" s="577"/>
      <c r="AU196" s="577"/>
      <c r="AV196" s="577"/>
      <c r="AW196" s="577"/>
      <c r="AX196" s="580"/>
      <c r="AY196" s="399"/>
      <c r="AZ196" s="586"/>
      <c r="BA196" s="586"/>
      <c r="BB196" s="574"/>
    </row>
    <row r="197" spans="2:54" ht="33.75" customHeight="1">
      <c r="B197" s="568"/>
      <c r="C197" s="571"/>
      <c r="D197" s="592"/>
      <c r="E197" s="592"/>
      <c r="F197" s="592"/>
      <c r="G197" s="592"/>
      <c r="H197" s="592"/>
      <c r="I197" s="592"/>
      <c r="J197" s="571"/>
      <c r="K197" s="211" t="s">
        <v>838</v>
      </c>
      <c r="M197" s="596"/>
      <c r="N197" s="596"/>
      <c r="O197" s="596"/>
      <c r="P197" s="596"/>
      <c r="Q197" s="596"/>
      <c r="R197" s="596"/>
      <c r="S197" s="599"/>
      <c r="T197" s="396"/>
      <c r="U197" s="402" t="str">
        <f t="shared" si="30"/>
        <v>Seguimiento, revisión y respuesta oportuna a comunicados ambientales por parte de los entes territoriales</v>
      </c>
      <c r="V197" s="397" t="s">
        <v>120</v>
      </c>
      <c r="W197" s="397" t="s">
        <v>121</v>
      </c>
      <c r="X197" s="563">
        <v>2</v>
      </c>
      <c r="Y197" s="564"/>
      <c r="Z197" s="565"/>
      <c r="AA197" s="563">
        <v>1</v>
      </c>
      <c r="AB197" s="564"/>
      <c r="AC197" s="565"/>
      <c r="AD197" s="563">
        <v>2</v>
      </c>
      <c r="AE197" s="564"/>
      <c r="AF197" s="565"/>
      <c r="AG197" s="563">
        <v>2</v>
      </c>
      <c r="AH197" s="564"/>
      <c r="AI197" s="565"/>
      <c r="AJ197" s="398">
        <f t="shared" si="25"/>
        <v>0.875</v>
      </c>
      <c r="AK197" s="398" t="str">
        <f t="shared" si="26"/>
        <v>Efectivo</v>
      </c>
      <c r="AL197" s="398">
        <v>0</v>
      </c>
      <c r="AM197" s="398" t="str">
        <f t="shared" si="27"/>
        <v xml:space="preserve">0% </v>
      </c>
      <c r="AN197" s="398">
        <v>0.88</v>
      </c>
      <c r="AO197" s="398" t="str">
        <f t="shared" si="28"/>
        <v>60%</v>
      </c>
      <c r="AP197" s="396"/>
      <c r="AQ197" s="590"/>
      <c r="AR197" s="590"/>
      <c r="AS197" s="590"/>
      <c r="AT197" s="578"/>
      <c r="AU197" s="578"/>
      <c r="AV197" s="578"/>
      <c r="AW197" s="578"/>
      <c r="AX197" s="581"/>
      <c r="AY197" s="399"/>
      <c r="AZ197" s="587"/>
      <c r="BA197" s="587"/>
      <c r="BB197" s="575"/>
    </row>
    <row r="198" spans="2:54" ht="27" customHeight="1">
      <c r="B198" s="597" t="s">
        <v>898</v>
      </c>
      <c r="C198" s="593" t="s">
        <v>712</v>
      </c>
      <c r="D198" s="591"/>
      <c r="E198" s="591"/>
      <c r="F198" s="591" t="s">
        <v>119</v>
      </c>
      <c r="G198" s="591"/>
      <c r="H198" s="591"/>
      <c r="I198" s="591"/>
      <c r="J198" s="593" t="s">
        <v>839</v>
      </c>
      <c r="K198" s="207" t="s">
        <v>842</v>
      </c>
      <c r="M198" s="594">
        <v>3</v>
      </c>
      <c r="N198" s="594" t="str">
        <f t="shared" si="7"/>
        <v>Media</v>
      </c>
      <c r="O198" s="594">
        <v>4</v>
      </c>
      <c r="P198" s="594" t="str">
        <f t="shared" si="8"/>
        <v>Alto</v>
      </c>
      <c r="Q198" s="594" t="s">
        <v>48</v>
      </c>
      <c r="R198" s="594">
        <f t="shared" si="9"/>
        <v>12</v>
      </c>
      <c r="S198" s="576" t="str">
        <f t="shared" si="10"/>
        <v>Medio</v>
      </c>
      <c r="U198" s="402" t="str">
        <f t="shared" si="30"/>
        <v>Compromiso gerencial para el satisfacer las necesidades de SGA</v>
      </c>
      <c r="V198" s="397" t="s">
        <v>109</v>
      </c>
      <c r="W198" s="397" t="s">
        <v>107</v>
      </c>
      <c r="X198" s="563">
        <v>2</v>
      </c>
      <c r="Y198" s="564"/>
      <c r="Z198" s="565"/>
      <c r="AA198" s="563">
        <v>0</v>
      </c>
      <c r="AB198" s="564"/>
      <c r="AC198" s="565"/>
      <c r="AD198" s="563">
        <v>2</v>
      </c>
      <c r="AE198" s="564"/>
      <c r="AF198" s="565"/>
      <c r="AG198" s="563">
        <v>2</v>
      </c>
      <c r="AH198" s="564"/>
      <c r="AI198" s="565"/>
      <c r="AJ198" s="398">
        <f t="shared" si="25"/>
        <v>0.75</v>
      </c>
      <c r="AK198" s="398" t="str">
        <f t="shared" si="26"/>
        <v>Medianamente Efectivo</v>
      </c>
      <c r="AL198" s="398">
        <v>0</v>
      </c>
      <c r="AM198" s="398" t="str">
        <f t="shared" si="27"/>
        <v xml:space="preserve">0% </v>
      </c>
      <c r="AN198" s="398">
        <v>0.88</v>
      </c>
      <c r="AO198" s="398" t="str">
        <f t="shared" si="28"/>
        <v>60%</v>
      </c>
      <c r="AQ198" s="588">
        <f t="shared" si="11"/>
        <v>3</v>
      </c>
      <c r="AR198" s="588" t="str">
        <f t="shared" si="12"/>
        <v>Media</v>
      </c>
      <c r="AS198" s="588">
        <f t="shared" si="13"/>
        <v>1.6</v>
      </c>
      <c r="AT198" s="576" t="str">
        <f t="shared" si="14"/>
        <v>No Significativo</v>
      </c>
      <c r="AU198" s="576" t="str">
        <f t="shared" si="15"/>
        <v>Ambiental</v>
      </c>
      <c r="AV198" s="576">
        <f t="shared" si="16"/>
        <v>4.8000000000000007</v>
      </c>
      <c r="AW198" s="576" t="str">
        <f t="shared" si="17"/>
        <v>Bajo</v>
      </c>
      <c r="AX198" s="579" t="str">
        <f t="shared" si="29"/>
        <v xml:space="preserve"> Aceptar el riesgo. No determinar acciones.</v>
      </c>
      <c r="AZ198" s="585"/>
      <c r="BA198" s="585"/>
      <c r="BB198" s="573"/>
    </row>
    <row r="199" spans="2:54" ht="29.25" customHeight="1">
      <c r="B199" s="567"/>
      <c r="C199" s="570"/>
      <c r="D199" s="598"/>
      <c r="E199" s="598"/>
      <c r="F199" s="598"/>
      <c r="G199" s="598"/>
      <c r="H199" s="598"/>
      <c r="I199" s="598"/>
      <c r="J199" s="570"/>
      <c r="K199" s="207" t="s">
        <v>841</v>
      </c>
      <c r="M199" s="595"/>
      <c r="N199" s="595"/>
      <c r="O199" s="595"/>
      <c r="P199" s="595"/>
      <c r="Q199" s="595"/>
      <c r="R199" s="595"/>
      <c r="S199" s="577"/>
      <c r="U199" s="402" t="str">
        <f t="shared" si="30"/>
        <v>Capacitaciones, campañas, charlas de 5 minutos y boletines ambientales</v>
      </c>
      <c r="V199" s="397" t="s">
        <v>109</v>
      </c>
      <c r="W199" s="397" t="s">
        <v>121</v>
      </c>
      <c r="X199" s="563">
        <v>2</v>
      </c>
      <c r="Y199" s="564"/>
      <c r="Z199" s="565"/>
      <c r="AA199" s="563">
        <v>0</v>
      </c>
      <c r="AB199" s="564"/>
      <c r="AC199" s="565"/>
      <c r="AD199" s="563">
        <v>2</v>
      </c>
      <c r="AE199" s="564"/>
      <c r="AF199" s="565"/>
      <c r="AG199" s="563">
        <v>2</v>
      </c>
      <c r="AH199" s="564"/>
      <c r="AI199" s="565"/>
      <c r="AJ199" s="398">
        <f t="shared" si="25"/>
        <v>0.75</v>
      </c>
      <c r="AK199" s="398" t="str">
        <f t="shared" si="26"/>
        <v>Medianamente Efectivo</v>
      </c>
      <c r="AL199" s="398">
        <v>0</v>
      </c>
      <c r="AM199" s="398" t="str">
        <f t="shared" si="27"/>
        <v xml:space="preserve">0% </v>
      </c>
      <c r="AN199" s="398">
        <v>0.88</v>
      </c>
      <c r="AO199" s="398" t="str">
        <f t="shared" si="28"/>
        <v>60%</v>
      </c>
      <c r="AQ199" s="589"/>
      <c r="AR199" s="589"/>
      <c r="AS199" s="589"/>
      <c r="AT199" s="577"/>
      <c r="AU199" s="577"/>
      <c r="AV199" s="577"/>
      <c r="AW199" s="577"/>
      <c r="AX199" s="580"/>
      <c r="AZ199" s="586"/>
      <c r="BA199" s="586"/>
      <c r="BB199" s="574"/>
    </row>
    <row r="200" spans="2:54" ht="29.25" customHeight="1">
      <c r="B200" s="567"/>
      <c r="C200" s="570"/>
      <c r="D200" s="598"/>
      <c r="E200" s="598"/>
      <c r="F200" s="598"/>
      <c r="G200" s="598"/>
      <c r="H200" s="598"/>
      <c r="I200" s="598"/>
      <c r="J200" s="570"/>
      <c r="K200" s="211" t="s">
        <v>800</v>
      </c>
      <c r="M200" s="595"/>
      <c r="N200" s="595"/>
      <c r="O200" s="595"/>
      <c r="P200" s="595"/>
      <c r="Q200" s="595"/>
      <c r="R200" s="595"/>
      <c r="S200" s="577"/>
      <c r="U200" s="402" t="str">
        <f t="shared" si="30"/>
        <v>Seguimiento y revisión al documento objetivos, metas y programas ambientales</v>
      </c>
      <c r="V200" s="397" t="s">
        <v>120</v>
      </c>
      <c r="W200" s="397" t="s">
        <v>121</v>
      </c>
      <c r="X200" s="563">
        <v>2</v>
      </c>
      <c r="Y200" s="564"/>
      <c r="Z200" s="565"/>
      <c r="AA200" s="563">
        <v>1</v>
      </c>
      <c r="AB200" s="564"/>
      <c r="AC200" s="565"/>
      <c r="AD200" s="563">
        <v>2</v>
      </c>
      <c r="AE200" s="564"/>
      <c r="AF200" s="565"/>
      <c r="AG200" s="563">
        <v>2</v>
      </c>
      <c r="AH200" s="564"/>
      <c r="AI200" s="565"/>
      <c r="AJ200" s="398">
        <f t="shared" si="25"/>
        <v>0.875</v>
      </c>
      <c r="AK200" s="398" t="str">
        <f t="shared" si="26"/>
        <v>Efectivo</v>
      </c>
      <c r="AL200" s="398">
        <v>0</v>
      </c>
      <c r="AM200" s="398" t="str">
        <f t="shared" si="27"/>
        <v xml:space="preserve">0% </v>
      </c>
      <c r="AN200" s="398">
        <v>0.88</v>
      </c>
      <c r="AO200" s="398" t="str">
        <f t="shared" si="28"/>
        <v>60%</v>
      </c>
      <c r="AQ200" s="589"/>
      <c r="AR200" s="589"/>
      <c r="AS200" s="589"/>
      <c r="AT200" s="577"/>
      <c r="AU200" s="577"/>
      <c r="AV200" s="577"/>
      <c r="AW200" s="577"/>
      <c r="AX200" s="580"/>
      <c r="AZ200" s="586"/>
      <c r="BA200" s="586"/>
      <c r="BB200" s="574"/>
    </row>
    <row r="201" spans="2:54" ht="27" customHeight="1">
      <c r="B201" s="568"/>
      <c r="C201" s="571"/>
      <c r="D201" s="592"/>
      <c r="E201" s="592"/>
      <c r="F201" s="592"/>
      <c r="G201" s="592"/>
      <c r="H201" s="592"/>
      <c r="I201" s="592"/>
      <c r="J201" s="571"/>
      <c r="K201" s="207" t="s">
        <v>840</v>
      </c>
      <c r="M201" s="596"/>
      <c r="N201" s="596"/>
      <c r="O201" s="596"/>
      <c r="P201" s="596"/>
      <c r="Q201" s="596"/>
      <c r="R201" s="596"/>
      <c r="S201" s="578"/>
      <c r="U201" s="402" t="str">
        <f t="shared" si="30"/>
        <v xml:space="preserve">Presupuesto ambiental </v>
      </c>
      <c r="V201" s="397" t="s">
        <v>120</v>
      </c>
      <c r="W201" s="397" t="s">
        <v>131</v>
      </c>
      <c r="X201" s="563">
        <v>1</v>
      </c>
      <c r="Y201" s="564"/>
      <c r="Z201" s="565"/>
      <c r="AA201" s="563">
        <v>1</v>
      </c>
      <c r="AB201" s="564"/>
      <c r="AC201" s="565"/>
      <c r="AD201" s="563">
        <v>2</v>
      </c>
      <c r="AE201" s="564"/>
      <c r="AF201" s="565"/>
      <c r="AG201" s="563">
        <v>2</v>
      </c>
      <c r="AH201" s="564"/>
      <c r="AI201" s="565"/>
      <c r="AJ201" s="398">
        <f t="shared" si="25"/>
        <v>0.75</v>
      </c>
      <c r="AK201" s="398" t="str">
        <f t="shared" si="26"/>
        <v>Medianamente Efectivo</v>
      </c>
      <c r="AL201" s="398">
        <v>0</v>
      </c>
      <c r="AM201" s="398" t="str">
        <f t="shared" si="27"/>
        <v xml:space="preserve">0% </v>
      </c>
      <c r="AN201" s="398">
        <v>0.88</v>
      </c>
      <c r="AO201" s="398" t="str">
        <f t="shared" si="28"/>
        <v>60%</v>
      </c>
      <c r="AQ201" s="590"/>
      <c r="AR201" s="590"/>
      <c r="AS201" s="590"/>
      <c r="AT201" s="578"/>
      <c r="AU201" s="578"/>
      <c r="AV201" s="578"/>
      <c r="AW201" s="578"/>
      <c r="AX201" s="581"/>
      <c r="AZ201" s="587"/>
      <c r="BA201" s="587"/>
      <c r="BB201" s="575"/>
    </row>
    <row r="202" spans="2:54" ht="36.75" customHeight="1">
      <c r="B202" s="597" t="s">
        <v>898</v>
      </c>
      <c r="C202" s="593" t="s">
        <v>711</v>
      </c>
      <c r="D202" s="591"/>
      <c r="E202" s="591"/>
      <c r="F202" s="591"/>
      <c r="G202" s="591" t="s">
        <v>119</v>
      </c>
      <c r="H202" s="591"/>
      <c r="I202" s="591"/>
      <c r="J202" s="593" t="s">
        <v>710</v>
      </c>
      <c r="K202" s="210" t="s">
        <v>844</v>
      </c>
      <c r="M202" s="594">
        <v>3</v>
      </c>
      <c r="N202" s="594" t="str">
        <f t="shared" ref="N202:N268" si="31">IF(M202=5,"Esperada",IF(M202=4,"Alta",IF(M202=3,"Media",IF(M202=2,"Baja",IF(M202=1,"Remota","0")))))</f>
        <v>Media</v>
      </c>
      <c r="O202" s="594">
        <v>4</v>
      </c>
      <c r="P202" s="594" t="str">
        <f t="shared" ref="P202:P268" si="32">IF(O202=5,"Significativo",IF(O202=4,"Alto",IF(O202=3,"Medio",IF(O202=2,"Bajo",IF(O202=1,"No Significativo","0")))))</f>
        <v>Alto</v>
      </c>
      <c r="Q202" s="594" t="s">
        <v>47</v>
      </c>
      <c r="R202" s="594">
        <f t="shared" ref="R202:R268" si="33">O202*M202</f>
        <v>12</v>
      </c>
      <c r="S202" s="576" t="str">
        <f t="shared" ref="S202:S268" si="34">IF(R202=1,"Bajo",IF(R202=2,"Bajo",IF(R202=3,"Bajo",IF(R202=4,"Bajo",IF(R202=5,"Medio",IF(R202=6,"Medio",IF(R202=8,"Medio",IF(R202=9,"Medio",IF(R202=10,"Medio",IF(R202=12,"Medio",IF(R202=15,"Alto",IF(R202=16,"Alto",IF(R202=20,"Alto",IF(R202=25,"Alto","0"))))))))))))))</f>
        <v>Medio</v>
      </c>
      <c r="U202" s="402" t="str">
        <f t="shared" si="30"/>
        <v>Mantenimiento del sistema de gestión ambiental bajo la NTC ISO 14001 (buen comportamiento ambiental de la organización)</v>
      </c>
      <c r="V202" s="397" t="s">
        <v>109</v>
      </c>
      <c r="W202" s="397" t="s">
        <v>107</v>
      </c>
      <c r="X202" s="563">
        <v>2</v>
      </c>
      <c r="Y202" s="564"/>
      <c r="Z202" s="565"/>
      <c r="AA202" s="563">
        <v>1</v>
      </c>
      <c r="AB202" s="564"/>
      <c r="AC202" s="565"/>
      <c r="AD202" s="563">
        <v>2</v>
      </c>
      <c r="AE202" s="564"/>
      <c r="AF202" s="565"/>
      <c r="AG202" s="563">
        <v>2</v>
      </c>
      <c r="AH202" s="564"/>
      <c r="AI202" s="565"/>
      <c r="AJ202" s="398">
        <f t="shared" si="25"/>
        <v>0.875</v>
      </c>
      <c r="AK202" s="398" t="str">
        <f t="shared" si="26"/>
        <v>Efectivo</v>
      </c>
      <c r="AL202" s="398">
        <v>0</v>
      </c>
      <c r="AM202" s="398" t="str">
        <f t="shared" si="27"/>
        <v xml:space="preserve">0% </v>
      </c>
      <c r="AN202" s="398">
        <v>0.88</v>
      </c>
      <c r="AO202" s="398" t="str">
        <f t="shared" si="28"/>
        <v>60%</v>
      </c>
      <c r="AQ202" s="588">
        <f t="shared" ref="AQ202:AQ268" si="35">M202-(M202*AL202)</f>
        <v>3</v>
      </c>
      <c r="AR202" s="588" t="str">
        <f t="shared" ref="AR202:AR268" si="36">IF(AQ202=5,"Esperada",IF(AQ202=4,"Alta",IF(AQ202=3,"Media",IF(AQ202=2,"Baja",IF(AQ202=1,"Remota","Remota")))))</f>
        <v>Media</v>
      </c>
      <c r="AS202" s="588">
        <f t="shared" ref="AS202:AS268" si="37">O202-(O202*AO202)</f>
        <v>1.6</v>
      </c>
      <c r="AT202" s="576" t="str">
        <f t="shared" ref="AT202:AT268" si="38">IF(AS202=5,"Significativo",IF(AS202=4,"Alto",IF(AS202=3,"Medio",IF(AS202=2,"Bajo",IF(AS202=1,"No Significativo","No Significativo")))))</f>
        <v>No Significativo</v>
      </c>
      <c r="AU202" s="576" t="str">
        <f t="shared" ref="AU202:AU268" si="39">Q202</f>
        <v>Reputacional</v>
      </c>
      <c r="AV202" s="576">
        <f t="shared" ref="AV202:AV268" si="40">AQ202*AS202</f>
        <v>4.8000000000000007</v>
      </c>
      <c r="AW202" s="576" t="str">
        <f t="shared" ref="AW202:AW268" si="41">IF(AV202=1,"Bajo",IF(AV202=2,"Bajo",IF(AV202=3,"Bajo",IF(AV202=4,"Bajo",IF(AV202=5,"Medio",IF(AV202=6,"Medio",IF(AV202=8,"Medio",IF(AV202=9,"Medio",IF(AV202=10,"Medio",IF(AV202=12,"Medio",IF(AV202=15,"Alto",IF(AV202=16,"Alto",IF(AV202=20,"Alto",IF(AV202=25,"Alto","Bajo"))))))))))))))</f>
        <v>Bajo</v>
      </c>
      <c r="AX202" s="579" t="str">
        <f t="shared" si="29"/>
        <v xml:space="preserve"> Aceptar el riesgo. No determinar acciones.</v>
      </c>
      <c r="AZ202" s="585"/>
      <c r="BA202" s="585"/>
      <c r="BB202" s="573"/>
    </row>
    <row r="203" spans="2:54" ht="36.75" customHeight="1">
      <c r="B203" s="567"/>
      <c r="C203" s="570"/>
      <c r="D203" s="592"/>
      <c r="E203" s="592"/>
      <c r="F203" s="592"/>
      <c r="G203" s="592"/>
      <c r="H203" s="592"/>
      <c r="I203" s="592"/>
      <c r="J203" s="571"/>
      <c r="K203" s="210" t="s">
        <v>843</v>
      </c>
      <c r="M203" s="595"/>
      <c r="N203" s="595"/>
      <c r="O203" s="595"/>
      <c r="P203" s="595"/>
      <c r="Q203" s="595"/>
      <c r="R203" s="595"/>
      <c r="S203" s="577"/>
      <c r="U203" s="402" t="str">
        <f t="shared" si="30"/>
        <v>Implementación y mantenimiento del programa de responsabilidad social empresarial (eje ambiental)</v>
      </c>
      <c r="V203" s="397" t="s">
        <v>109</v>
      </c>
      <c r="W203" s="397" t="s">
        <v>107</v>
      </c>
      <c r="X203" s="563">
        <v>2</v>
      </c>
      <c r="Y203" s="564"/>
      <c r="Z203" s="565"/>
      <c r="AA203" s="563">
        <v>1</v>
      </c>
      <c r="AB203" s="564"/>
      <c r="AC203" s="565"/>
      <c r="AD203" s="563">
        <v>2</v>
      </c>
      <c r="AE203" s="564"/>
      <c r="AF203" s="565"/>
      <c r="AG203" s="563">
        <v>2</v>
      </c>
      <c r="AH203" s="564"/>
      <c r="AI203" s="565"/>
      <c r="AJ203" s="398">
        <f t="shared" ref="AJ203:AJ266" si="42">((X203/2)+(AA203/2)+(AD203/2)+(AG203/2))/4</f>
        <v>0.875</v>
      </c>
      <c r="AK203" s="398" t="str">
        <f t="shared" ref="AK203:AK266" si="43">IF(AND(AJ203&gt;=0%,AJ203&lt;40%),"No Efectivo",IF(AND(AJ203&gt;=41%,AJ203&lt;60%),"Poco Efectivo",IF(AND(AJ203&gt;=61%,AJ203&lt;80%),"Medianamente Efectivo",IF(AND(AJ203&gt;=81%,AJ203&lt;90%),"Efectivo", IF(AND(AJ203&gt;=91%,AJ203&lt;=100%),"Altamente Efectivo")))))</f>
        <v>Efectivo</v>
      </c>
      <c r="AL203" s="398">
        <v>0</v>
      </c>
      <c r="AM203" s="398" t="str">
        <f t="shared" ref="AM203:AM266" si="44">IF(AND(AL203&gt;=0%,AL203&lt;40%),"0% ",IF(AND(AL203&gt;=41%,AL203&lt;60%),"20%",IF(AND(AL203&gt;=61%,AL203&lt;80%),"40%",IF(AND(AL203&gt;=81%,AL203&lt;90%),"60%", IF(AND(AL203&gt;=91%,AL203&lt;=100%),"80","0%")))))</f>
        <v xml:space="preserve">0% </v>
      </c>
      <c r="AN203" s="398">
        <v>0.88</v>
      </c>
      <c r="AO203" s="398" t="str">
        <f t="shared" ref="AO203:AO266" si="45">IF(AND(AN203&gt;=0%,AN203&lt;40%),"0% ",IF(AND(AN203&gt;=41%,AN203&lt;60%),"20%",IF(AND(AN203&gt;=61%,AN203&lt;80%),"40%",IF(AND(AN203&gt;=81%,AN203&lt;90%),"60%", IF(AND(AN203&gt;=91%,AN203&lt;=100%),"80","0%")))))</f>
        <v>60%</v>
      </c>
      <c r="AQ203" s="589"/>
      <c r="AR203" s="589"/>
      <c r="AS203" s="589"/>
      <c r="AT203" s="577"/>
      <c r="AU203" s="577"/>
      <c r="AV203" s="577"/>
      <c r="AW203" s="577"/>
      <c r="AX203" s="580"/>
      <c r="AZ203" s="586"/>
      <c r="BA203" s="586"/>
      <c r="BB203" s="574"/>
    </row>
    <row r="204" spans="2:54" ht="36" customHeight="1">
      <c r="B204" s="567"/>
      <c r="C204" s="570"/>
      <c r="D204" s="591"/>
      <c r="E204" s="591"/>
      <c r="F204" s="591"/>
      <c r="G204" s="591" t="s">
        <v>119</v>
      </c>
      <c r="H204" s="591"/>
      <c r="I204" s="591"/>
      <c r="J204" s="593" t="s">
        <v>709</v>
      </c>
      <c r="K204" s="210" t="s">
        <v>844</v>
      </c>
      <c r="M204" s="595"/>
      <c r="N204" s="595"/>
      <c r="O204" s="595"/>
      <c r="P204" s="595"/>
      <c r="Q204" s="595"/>
      <c r="R204" s="595"/>
      <c r="S204" s="577"/>
      <c r="U204" s="402" t="str">
        <f t="shared" si="30"/>
        <v>Mantenimiento del sistema de gestión ambiental bajo la NTC ISO 14001 (buen comportamiento ambiental de la organización)</v>
      </c>
      <c r="V204" s="397" t="s">
        <v>109</v>
      </c>
      <c r="W204" s="397" t="s">
        <v>107</v>
      </c>
      <c r="X204" s="563">
        <v>2</v>
      </c>
      <c r="Y204" s="564"/>
      <c r="Z204" s="565"/>
      <c r="AA204" s="563">
        <v>1</v>
      </c>
      <c r="AB204" s="564"/>
      <c r="AC204" s="565"/>
      <c r="AD204" s="563">
        <v>2</v>
      </c>
      <c r="AE204" s="564"/>
      <c r="AF204" s="565"/>
      <c r="AG204" s="563">
        <v>2</v>
      </c>
      <c r="AH204" s="564"/>
      <c r="AI204" s="565"/>
      <c r="AJ204" s="398">
        <f t="shared" si="42"/>
        <v>0.875</v>
      </c>
      <c r="AK204" s="398" t="str">
        <f t="shared" si="43"/>
        <v>Efectivo</v>
      </c>
      <c r="AL204" s="398">
        <v>0</v>
      </c>
      <c r="AM204" s="398" t="str">
        <f t="shared" si="44"/>
        <v xml:space="preserve">0% </v>
      </c>
      <c r="AN204" s="398">
        <v>0.88</v>
      </c>
      <c r="AO204" s="398" t="str">
        <f t="shared" si="45"/>
        <v>60%</v>
      </c>
      <c r="AQ204" s="589"/>
      <c r="AR204" s="589"/>
      <c r="AS204" s="589"/>
      <c r="AT204" s="577"/>
      <c r="AU204" s="577"/>
      <c r="AV204" s="577"/>
      <c r="AW204" s="577"/>
      <c r="AX204" s="580"/>
      <c r="AZ204" s="586"/>
      <c r="BA204" s="586"/>
      <c r="BB204" s="574"/>
    </row>
    <row r="205" spans="2:54" ht="36" customHeight="1">
      <c r="B205" s="568"/>
      <c r="C205" s="571"/>
      <c r="D205" s="592"/>
      <c r="E205" s="592"/>
      <c r="F205" s="592"/>
      <c r="G205" s="592"/>
      <c r="H205" s="592"/>
      <c r="I205" s="592"/>
      <c r="J205" s="571"/>
      <c r="K205" s="210" t="s">
        <v>843</v>
      </c>
      <c r="M205" s="596"/>
      <c r="N205" s="596"/>
      <c r="O205" s="596"/>
      <c r="P205" s="596"/>
      <c r="Q205" s="596"/>
      <c r="R205" s="596"/>
      <c r="S205" s="578"/>
      <c r="U205" s="402" t="str">
        <f t="shared" si="30"/>
        <v>Implementación y mantenimiento del programa de responsabilidad social empresarial (eje ambiental)</v>
      </c>
      <c r="V205" s="397" t="s">
        <v>109</v>
      </c>
      <c r="W205" s="397" t="s">
        <v>107</v>
      </c>
      <c r="X205" s="563">
        <v>2</v>
      </c>
      <c r="Y205" s="564"/>
      <c r="Z205" s="565"/>
      <c r="AA205" s="563">
        <v>1</v>
      </c>
      <c r="AB205" s="564"/>
      <c r="AC205" s="565"/>
      <c r="AD205" s="563">
        <v>2</v>
      </c>
      <c r="AE205" s="564"/>
      <c r="AF205" s="565"/>
      <c r="AG205" s="563">
        <v>2</v>
      </c>
      <c r="AH205" s="564"/>
      <c r="AI205" s="565"/>
      <c r="AJ205" s="398">
        <f t="shared" si="42"/>
        <v>0.875</v>
      </c>
      <c r="AK205" s="398" t="str">
        <f t="shared" si="43"/>
        <v>Efectivo</v>
      </c>
      <c r="AL205" s="398">
        <v>0</v>
      </c>
      <c r="AM205" s="398" t="str">
        <f t="shared" si="44"/>
        <v xml:space="preserve">0% </v>
      </c>
      <c r="AN205" s="398">
        <v>0.88</v>
      </c>
      <c r="AO205" s="398" t="str">
        <f t="shared" si="45"/>
        <v>60%</v>
      </c>
      <c r="AQ205" s="590"/>
      <c r="AR205" s="590"/>
      <c r="AS205" s="590"/>
      <c r="AT205" s="578"/>
      <c r="AU205" s="578"/>
      <c r="AV205" s="578"/>
      <c r="AW205" s="578"/>
      <c r="AX205" s="581"/>
      <c r="AZ205" s="587"/>
      <c r="BA205" s="587"/>
      <c r="BB205" s="575"/>
    </row>
    <row r="206" spans="2:54" ht="23.25" customHeight="1">
      <c r="B206" s="597" t="s">
        <v>895</v>
      </c>
      <c r="C206" s="593" t="s">
        <v>708</v>
      </c>
      <c r="D206" s="591"/>
      <c r="E206" s="591"/>
      <c r="F206" s="591"/>
      <c r="G206" s="591" t="s">
        <v>119</v>
      </c>
      <c r="H206" s="591"/>
      <c r="I206" s="591"/>
      <c r="J206" s="569" t="s">
        <v>845</v>
      </c>
      <c r="K206" s="207" t="s">
        <v>829</v>
      </c>
      <c r="M206" s="594">
        <v>3</v>
      </c>
      <c r="N206" s="594" t="str">
        <f t="shared" si="31"/>
        <v>Media</v>
      </c>
      <c r="O206" s="594">
        <v>4</v>
      </c>
      <c r="P206" s="594" t="str">
        <f t="shared" si="32"/>
        <v>Alto</v>
      </c>
      <c r="Q206" s="594" t="s">
        <v>48</v>
      </c>
      <c r="R206" s="594">
        <f t="shared" si="33"/>
        <v>12</v>
      </c>
      <c r="S206" s="576" t="str">
        <f t="shared" si="34"/>
        <v>Medio</v>
      </c>
      <c r="U206" s="402" t="str">
        <f t="shared" si="30"/>
        <v>Programa de formación ambiental</v>
      </c>
      <c r="V206" s="397" t="s">
        <v>120</v>
      </c>
      <c r="W206" s="397" t="s">
        <v>121</v>
      </c>
      <c r="X206" s="563">
        <v>1</v>
      </c>
      <c r="Y206" s="564"/>
      <c r="Z206" s="565"/>
      <c r="AA206" s="563">
        <v>0</v>
      </c>
      <c r="AB206" s="564"/>
      <c r="AC206" s="565"/>
      <c r="AD206" s="563">
        <v>2</v>
      </c>
      <c r="AE206" s="564"/>
      <c r="AF206" s="565"/>
      <c r="AG206" s="563">
        <v>2</v>
      </c>
      <c r="AH206" s="564"/>
      <c r="AI206" s="565"/>
      <c r="AJ206" s="398">
        <f t="shared" si="42"/>
        <v>0.625</v>
      </c>
      <c r="AK206" s="398" t="str">
        <f t="shared" si="43"/>
        <v>Medianamente Efectivo</v>
      </c>
      <c r="AL206" s="398">
        <v>0</v>
      </c>
      <c r="AM206" s="398" t="str">
        <f t="shared" si="44"/>
        <v xml:space="preserve">0% </v>
      </c>
      <c r="AN206" s="398">
        <v>0.88</v>
      </c>
      <c r="AO206" s="398" t="str">
        <f t="shared" si="45"/>
        <v>60%</v>
      </c>
      <c r="AQ206" s="588">
        <f t="shared" si="35"/>
        <v>3</v>
      </c>
      <c r="AR206" s="588" t="str">
        <f t="shared" si="36"/>
        <v>Media</v>
      </c>
      <c r="AS206" s="588">
        <f t="shared" si="37"/>
        <v>1.6</v>
      </c>
      <c r="AT206" s="576" t="str">
        <f t="shared" si="38"/>
        <v>No Significativo</v>
      </c>
      <c r="AU206" s="576" t="str">
        <f t="shared" si="39"/>
        <v>Ambiental</v>
      </c>
      <c r="AV206" s="576">
        <f t="shared" si="40"/>
        <v>4.8000000000000007</v>
      </c>
      <c r="AW206" s="576" t="str">
        <f t="shared" si="41"/>
        <v>Bajo</v>
      </c>
      <c r="AX206" s="579" t="str">
        <f t="shared" ref="AX206:AX262" si="46">IF(AV206=1," Aceptar el riesgo. No determinar acciones.",IF(AV206=2," Aceptar el riesgo. No determinar acciones.",IF(AV206=3," Aceptar el riesgo. No determinar acciones.",IF(AV206=4," Aceptar el riesgo. No determinar acciones.",IF(AV206=5," Evaluar a juicio de experto la nececidad de deterrminar acciones para prevenir su ocurrencia",IF(AV206=6," Evaluar a juicio de experto la nececidad de deterrminar acciones para prevenir su ocurrencia",IF(AV206=8," Evaluar a juicio de experto la nececidad de deterrminar acciones para prevenir su ocurrencia",IF(AV206=9," Evaluar a juicio de experto la nececidad de deterrminar acciones para prevenir su ocurrencia",IF(AV206=10," Evaluar a juicio de experto la nececidad de deterrminar acciones para prevenir su ocurrencia",IF(AV206=12," Evaluar a juicio de experto la nececidad de deterrminar acciones para prevenir su ocurrencia",IF(AV206=15," Deterrminar acciones para prevenir su ocurrencia, compartirla o eliminarla.",IF(AV206=16," Deterrminar acciones para prevenir su ocurrencia, compartirla o eliminarla.",IF(AV206=20," Deterrminar acciones para prevenir su ocurrencia, compartirla o eliminarla.",IF(AV206=25," Deterrminar acciones para prevenir su ocurrencia, compartirla o eliminarla."," Aceptar el riesgo. No determinar acciones."))))))))))))))</f>
        <v xml:space="preserve"> Aceptar el riesgo. No determinar acciones.</v>
      </c>
      <c r="AZ206" s="585"/>
      <c r="BA206" s="585"/>
      <c r="BB206" s="573"/>
    </row>
    <row r="207" spans="2:54" ht="30.75" customHeight="1">
      <c r="B207" s="567"/>
      <c r="C207" s="570"/>
      <c r="D207" s="598"/>
      <c r="E207" s="598"/>
      <c r="F207" s="598"/>
      <c r="G207" s="598"/>
      <c r="H207" s="598"/>
      <c r="I207" s="598"/>
      <c r="J207" s="569"/>
      <c r="K207" s="207" t="s">
        <v>830</v>
      </c>
      <c r="M207" s="595"/>
      <c r="N207" s="595"/>
      <c r="O207" s="595"/>
      <c r="P207" s="595"/>
      <c r="Q207" s="595"/>
      <c r="R207" s="595"/>
      <c r="S207" s="577"/>
      <c r="U207" s="402" t="str">
        <f t="shared" si="30"/>
        <v>Charlas de cinco minutos, capacitaciones, campañas y boletines ambientales</v>
      </c>
      <c r="V207" s="397" t="s">
        <v>109</v>
      </c>
      <c r="W207" s="397" t="s">
        <v>121</v>
      </c>
      <c r="X207" s="563">
        <v>2</v>
      </c>
      <c r="Y207" s="564"/>
      <c r="Z207" s="565"/>
      <c r="AA207" s="563">
        <v>0</v>
      </c>
      <c r="AB207" s="564"/>
      <c r="AC207" s="565"/>
      <c r="AD207" s="563">
        <v>2</v>
      </c>
      <c r="AE207" s="564"/>
      <c r="AF207" s="565"/>
      <c r="AG207" s="563">
        <v>2</v>
      </c>
      <c r="AH207" s="564"/>
      <c r="AI207" s="565"/>
      <c r="AJ207" s="398">
        <f t="shared" si="42"/>
        <v>0.75</v>
      </c>
      <c r="AK207" s="398" t="str">
        <f t="shared" si="43"/>
        <v>Medianamente Efectivo</v>
      </c>
      <c r="AL207" s="398">
        <v>0</v>
      </c>
      <c r="AM207" s="398" t="str">
        <f t="shared" si="44"/>
        <v xml:space="preserve">0% </v>
      </c>
      <c r="AN207" s="398">
        <v>0.88</v>
      </c>
      <c r="AO207" s="398" t="str">
        <f t="shared" si="45"/>
        <v>60%</v>
      </c>
      <c r="AQ207" s="589"/>
      <c r="AR207" s="589"/>
      <c r="AS207" s="589"/>
      <c r="AT207" s="577"/>
      <c r="AU207" s="577"/>
      <c r="AV207" s="577"/>
      <c r="AW207" s="577"/>
      <c r="AX207" s="580"/>
      <c r="AZ207" s="586"/>
      <c r="BA207" s="586"/>
      <c r="BB207" s="574"/>
    </row>
    <row r="208" spans="2:54" ht="30.75" customHeight="1">
      <c r="B208" s="568"/>
      <c r="C208" s="571"/>
      <c r="D208" s="592"/>
      <c r="E208" s="592"/>
      <c r="F208" s="592"/>
      <c r="G208" s="592"/>
      <c r="H208" s="592"/>
      <c r="I208" s="592"/>
      <c r="J208" s="569"/>
      <c r="K208" s="212" t="s">
        <v>776</v>
      </c>
      <c r="M208" s="596"/>
      <c r="N208" s="596"/>
      <c r="O208" s="596"/>
      <c r="P208" s="596"/>
      <c r="Q208" s="596"/>
      <c r="R208" s="596"/>
      <c r="S208" s="578"/>
      <c r="U208" s="402" t="str">
        <f t="shared" si="30"/>
        <v>Seguimiento y revisión al cumplimiento del documento Objetivos, metas y programas ambientales</v>
      </c>
      <c r="V208" s="397" t="s">
        <v>120</v>
      </c>
      <c r="W208" s="397" t="s">
        <v>121</v>
      </c>
      <c r="X208" s="563">
        <v>2</v>
      </c>
      <c r="Y208" s="564"/>
      <c r="Z208" s="565"/>
      <c r="AA208" s="563">
        <v>1</v>
      </c>
      <c r="AB208" s="564"/>
      <c r="AC208" s="565"/>
      <c r="AD208" s="563">
        <v>2</v>
      </c>
      <c r="AE208" s="564"/>
      <c r="AF208" s="565"/>
      <c r="AG208" s="563">
        <v>2</v>
      </c>
      <c r="AH208" s="564"/>
      <c r="AI208" s="565"/>
      <c r="AJ208" s="398">
        <f t="shared" si="42"/>
        <v>0.875</v>
      </c>
      <c r="AK208" s="398" t="str">
        <f t="shared" si="43"/>
        <v>Efectivo</v>
      </c>
      <c r="AL208" s="398">
        <v>0</v>
      </c>
      <c r="AM208" s="398" t="str">
        <f t="shared" si="44"/>
        <v xml:space="preserve">0% </v>
      </c>
      <c r="AN208" s="398">
        <v>0.88</v>
      </c>
      <c r="AO208" s="398" t="str">
        <f t="shared" si="45"/>
        <v>60%</v>
      </c>
      <c r="AQ208" s="590"/>
      <c r="AR208" s="590"/>
      <c r="AS208" s="590"/>
      <c r="AT208" s="578"/>
      <c r="AU208" s="578"/>
      <c r="AV208" s="578"/>
      <c r="AW208" s="578"/>
      <c r="AX208" s="581"/>
      <c r="AZ208" s="587"/>
      <c r="BA208" s="587"/>
      <c r="BB208" s="575"/>
    </row>
    <row r="209" spans="2:54" ht="31.5" customHeight="1">
      <c r="B209" s="597" t="s">
        <v>897</v>
      </c>
      <c r="C209" s="593" t="s">
        <v>707</v>
      </c>
      <c r="D209" s="591"/>
      <c r="E209" s="591"/>
      <c r="F209" s="591"/>
      <c r="G209" s="591" t="s">
        <v>119</v>
      </c>
      <c r="H209" s="591"/>
      <c r="I209" s="591"/>
      <c r="J209" s="593" t="s">
        <v>706</v>
      </c>
      <c r="K209" s="210" t="s">
        <v>847</v>
      </c>
      <c r="M209" s="594">
        <v>3</v>
      </c>
      <c r="N209" s="594" t="str">
        <f t="shared" si="31"/>
        <v>Media</v>
      </c>
      <c r="O209" s="594">
        <v>4</v>
      </c>
      <c r="P209" s="594" t="str">
        <f t="shared" si="32"/>
        <v>Alto</v>
      </c>
      <c r="Q209" s="594" t="s">
        <v>44</v>
      </c>
      <c r="R209" s="594">
        <f t="shared" si="33"/>
        <v>12</v>
      </c>
      <c r="S209" s="576" t="str">
        <f t="shared" si="34"/>
        <v>Medio</v>
      </c>
      <c r="U209" s="402" t="str">
        <f t="shared" si="30"/>
        <v>Se cuenta con el apoyo y compromiso gerencial para el satisfacer las necesidades de SGA</v>
      </c>
      <c r="V209" s="397" t="s">
        <v>120</v>
      </c>
      <c r="W209" s="397" t="s">
        <v>107</v>
      </c>
      <c r="X209" s="563">
        <v>2</v>
      </c>
      <c r="Y209" s="564"/>
      <c r="Z209" s="565"/>
      <c r="AA209" s="563">
        <v>1</v>
      </c>
      <c r="AB209" s="564"/>
      <c r="AC209" s="565"/>
      <c r="AD209" s="563">
        <v>2</v>
      </c>
      <c r="AE209" s="564"/>
      <c r="AF209" s="565"/>
      <c r="AG209" s="563">
        <v>2</v>
      </c>
      <c r="AH209" s="564"/>
      <c r="AI209" s="565"/>
      <c r="AJ209" s="398">
        <f t="shared" si="42"/>
        <v>0.875</v>
      </c>
      <c r="AK209" s="398" t="str">
        <f t="shared" si="43"/>
        <v>Efectivo</v>
      </c>
      <c r="AL209" s="398">
        <v>0</v>
      </c>
      <c r="AM209" s="398" t="str">
        <f t="shared" si="44"/>
        <v xml:space="preserve">0% </v>
      </c>
      <c r="AN209" s="398">
        <v>0.88</v>
      </c>
      <c r="AO209" s="398" t="str">
        <f t="shared" si="45"/>
        <v>60%</v>
      </c>
      <c r="AQ209" s="588">
        <f t="shared" si="35"/>
        <v>3</v>
      </c>
      <c r="AR209" s="588" t="str">
        <f t="shared" si="36"/>
        <v>Media</v>
      </c>
      <c r="AS209" s="588">
        <f t="shared" si="37"/>
        <v>1.6</v>
      </c>
      <c r="AT209" s="576" t="str">
        <f t="shared" si="38"/>
        <v>No Significativo</v>
      </c>
      <c r="AU209" s="576" t="str">
        <f t="shared" si="39"/>
        <v>Usuarios y mercado</v>
      </c>
      <c r="AV209" s="576">
        <f t="shared" si="40"/>
        <v>4.8000000000000007</v>
      </c>
      <c r="AW209" s="576" t="str">
        <f t="shared" si="41"/>
        <v>Bajo</v>
      </c>
      <c r="AX209" s="579" t="str">
        <f t="shared" si="46"/>
        <v xml:space="preserve"> Aceptar el riesgo. No determinar acciones.</v>
      </c>
      <c r="AZ209" s="585"/>
      <c r="BA209" s="585"/>
      <c r="BB209" s="573"/>
    </row>
    <row r="210" spans="2:54" ht="31.5" customHeight="1">
      <c r="B210" s="567"/>
      <c r="C210" s="570"/>
      <c r="D210" s="592"/>
      <c r="E210" s="592"/>
      <c r="F210" s="592"/>
      <c r="G210" s="592"/>
      <c r="H210" s="592"/>
      <c r="I210" s="592"/>
      <c r="J210" s="571"/>
      <c r="K210" s="210" t="s">
        <v>846</v>
      </c>
      <c r="M210" s="595"/>
      <c r="N210" s="595"/>
      <c r="O210" s="595"/>
      <c r="P210" s="595"/>
      <c r="Q210" s="595"/>
      <c r="R210" s="595"/>
      <c r="S210" s="577"/>
      <c r="U210" s="402" t="str">
        <f t="shared" si="30"/>
        <v>Se cuenta con el compromiso administrativo y financiero para destinar los recursos necesarios para esta actividad</v>
      </c>
      <c r="V210" s="397" t="s">
        <v>120</v>
      </c>
      <c r="W210" s="397" t="s">
        <v>131</v>
      </c>
      <c r="X210" s="563">
        <v>2</v>
      </c>
      <c r="Y210" s="564"/>
      <c r="Z210" s="565"/>
      <c r="AA210" s="563">
        <v>1</v>
      </c>
      <c r="AB210" s="564"/>
      <c r="AC210" s="565"/>
      <c r="AD210" s="563">
        <v>2</v>
      </c>
      <c r="AE210" s="564"/>
      <c r="AF210" s="565"/>
      <c r="AG210" s="563">
        <v>2</v>
      </c>
      <c r="AH210" s="564"/>
      <c r="AI210" s="565"/>
      <c r="AJ210" s="398">
        <f t="shared" si="42"/>
        <v>0.875</v>
      </c>
      <c r="AK210" s="398" t="str">
        <f t="shared" si="43"/>
        <v>Efectivo</v>
      </c>
      <c r="AL210" s="398">
        <v>0</v>
      </c>
      <c r="AM210" s="398" t="str">
        <f t="shared" si="44"/>
        <v xml:space="preserve">0% </v>
      </c>
      <c r="AN210" s="398">
        <v>0.88</v>
      </c>
      <c r="AO210" s="398" t="str">
        <f t="shared" si="45"/>
        <v>60%</v>
      </c>
      <c r="AQ210" s="589"/>
      <c r="AR210" s="589"/>
      <c r="AS210" s="589"/>
      <c r="AT210" s="577"/>
      <c r="AU210" s="577"/>
      <c r="AV210" s="577"/>
      <c r="AW210" s="577"/>
      <c r="AX210" s="580"/>
      <c r="AZ210" s="586"/>
      <c r="BA210" s="586"/>
      <c r="BB210" s="574"/>
    </row>
    <row r="211" spans="2:54" ht="36.75" customHeight="1">
      <c r="B211" s="567"/>
      <c r="C211" s="570"/>
      <c r="D211" s="591"/>
      <c r="E211" s="591"/>
      <c r="F211" s="591"/>
      <c r="G211" s="591"/>
      <c r="H211" s="591" t="s">
        <v>119</v>
      </c>
      <c r="I211" s="591"/>
      <c r="J211" s="593" t="s">
        <v>705</v>
      </c>
      <c r="K211" s="210" t="s">
        <v>848</v>
      </c>
      <c r="M211" s="595"/>
      <c r="N211" s="595"/>
      <c r="O211" s="595"/>
      <c r="P211" s="595"/>
      <c r="Q211" s="595"/>
      <c r="R211" s="595"/>
      <c r="S211" s="577"/>
      <c r="U211" s="402" t="str">
        <f t="shared" si="30"/>
        <v>Capacitaciones en manejo integral de residuos y disminución en la generación de los mismos</v>
      </c>
      <c r="V211" s="397" t="s">
        <v>109</v>
      </c>
      <c r="W211" s="397" t="s">
        <v>121</v>
      </c>
      <c r="X211" s="563">
        <v>2</v>
      </c>
      <c r="Y211" s="564"/>
      <c r="Z211" s="565"/>
      <c r="AA211" s="563">
        <v>0</v>
      </c>
      <c r="AB211" s="564"/>
      <c r="AC211" s="565"/>
      <c r="AD211" s="563">
        <v>2</v>
      </c>
      <c r="AE211" s="564"/>
      <c r="AF211" s="565"/>
      <c r="AG211" s="563">
        <v>2</v>
      </c>
      <c r="AH211" s="564"/>
      <c r="AI211" s="565"/>
      <c r="AJ211" s="398">
        <f t="shared" si="42"/>
        <v>0.75</v>
      </c>
      <c r="AK211" s="398" t="str">
        <f t="shared" si="43"/>
        <v>Medianamente Efectivo</v>
      </c>
      <c r="AL211" s="398">
        <v>0</v>
      </c>
      <c r="AM211" s="398" t="str">
        <f t="shared" si="44"/>
        <v xml:space="preserve">0% </v>
      </c>
      <c r="AN211" s="398">
        <v>0.88</v>
      </c>
      <c r="AO211" s="398" t="str">
        <f t="shared" si="45"/>
        <v>60%</v>
      </c>
      <c r="AQ211" s="589"/>
      <c r="AR211" s="589"/>
      <c r="AS211" s="589"/>
      <c r="AT211" s="577"/>
      <c r="AU211" s="577"/>
      <c r="AV211" s="577"/>
      <c r="AW211" s="577"/>
      <c r="AX211" s="580"/>
      <c r="AZ211" s="586"/>
      <c r="BA211" s="586"/>
      <c r="BB211" s="574"/>
    </row>
    <row r="212" spans="2:54" ht="30.75" customHeight="1">
      <c r="B212" s="567"/>
      <c r="C212" s="570"/>
      <c r="D212" s="598"/>
      <c r="E212" s="598"/>
      <c r="F212" s="598"/>
      <c r="G212" s="598"/>
      <c r="H212" s="598"/>
      <c r="I212" s="598"/>
      <c r="J212" s="570"/>
      <c r="K212" s="210" t="s">
        <v>849</v>
      </c>
      <c r="M212" s="595"/>
      <c r="N212" s="595"/>
      <c r="O212" s="595"/>
      <c r="P212" s="595"/>
      <c r="Q212" s="595"/>
      <c r="R212" s="595"/>
      <c r="S212" s="577"/>
      <c r="U212" s="402" t="str">
        <f t="shared" si="30"/>
        <v>Implementación y actualización del plan de manejo integral de residuos</v>
      </c>
      <c r="V212" s="397" t="s">
        <v>109</v>
      </c>
      <c r="W212" s="397" t="s">
        <v>121</v>
      </c>
      <c r="X212" s="563">
        <v>2</v>
      </c>
      <c r="Y212" s="564"/>
      <c r="Z212" s="565"/>
      <c r="AA212" s="563">
        <v>1</v>
      </c>
      <c r="AB212" s="564"/>
      <c r="AC212" s="565"/>
      <c r="AD212" s="563">
        <v>2</v>
      </c>
      <c r="AE212" s="564"/>
      <c r="AF212" s="565"/>
      <c r="AG212" s="563">
        <v>2</v>
      </c>
      <c r="AH212" s="564"/>
      <c r="AI212" s="565"/>
      <c r="AJ212" s="398">
        <f t="shared" si="42"/>
        <v>0.875</v>
      </c>
      <c r="AK212" s="398" t="str">
        <f t="shared" si="43"/>
        <v>Efectivo</v>
      </c>
      <c r="AL212" s="398">
        <v>0</v>
      </c>
      <c r="AM212" s="398" t="str">
        <f t="shared" si="44"/>
        <v xml:space="preserve">0% </v>
      </c>
      <c r="AN212" s="398">
        <v>0.88</v>
      </c>
      <c r="AO212" s="398" t="str">
        <f t="shared" si="45"/>
        <v>60%</v>
      </c>
      <c r="AQ212" s="589"/>
      <c r="AR212" s="589"/>
      <c r="AS212" s="589"/>
      <c r="AT212" s="577"/>
      <c r="AU212" s="577"/>
      <c r="AV212" s="577"/>
      <c r="AW212" s="577"/>
      <c r="AX212" s="580"/>
      <c r="AZ212" s="586"/>
      <c r="BA212" s="586"/>
      <c r="BB212" s="574"/>
    </row>
    <row r="213" spans="2:54" ht="30.75" customHeight="1">
      <c r="B213" s="567"/>
      <c r="C213" s="570"/>
      <c r="D213" s="592"/>
      <c r="E213" s="592"/>
      <c r="F213" s="592"/>
      <c r="G213" s="592"/>
      <c r="H213" s="592"/>
      <c r="I213" s="592"/>
      <c r="J213" s="571"/>
      <c r="K213" s="210" t="s">
        <v>846</v>
      </c>
      <c r="M213" s="595"/>
      <c r="N213" s="595"/>
      <c r="O213" s="595"/>
      <c r="P213" s="595"/>
      <c r="Q213" s="595"/>
      <c r="R213" s="595"/>
      <c r="S213" s="577"/>
      <c r="U213" s="402" t="str">
        <f t="shared" si="30"/>
        <v>Se cuenta con el compromiso administrativo y financiero para destinar los recursos necesarios para esta actividad</v>
      </c>
      <c r="V213" s="397" t="s">
        <v>120</v>
      </c>
      <c r="W213" s="397" t="s">
        <v>131</v>
      </c>
      <c r="X213" s="563">
        <v>2</v>
      </c>
      <c r="Y213" s="564"/>
      <c r="Z213" s="565"/>
      <c r="AA213" s="563">
        <v>1</v>
      </c>
      <c r="AB213" s="564"/>
      <c r="AC213" s="565"/>
      <c r="AD213" s="563">
        <v>2</v>
      </c>
      <c r="AE213" s="564"/>
      <c r="AF213" s="565"/>
      <c r="AG213" s="563">
        <v>2</v>
      </c>
      <c r="AH213" s="564"/>
      <c r="AI213" s="565"/>
      <c r="AJ213" s="398">
        <f t="shared" si="42"/>
        <v>0.875</v>
      </c>
      <c r="AK213" s="398" t="str">
        <f t="shared" si="43"/>
        <v>Efectivo</v>
      </c>
      <c r="AL213" s="398">
        <v>0</v>
      </c>
      <c r="AM213" s="398" t="str">
        <f t="shared" si="44"/>
        <v xml:space="preserve">0% </v>
      </c>
      <c r="AN213" s="398">
        <v>0.88</v>
      </c>
      <c r="AO213" s="398" t="str">
        <f t="shared" si="45"/>
        <v>60%</v>
      </c>
      <c r="AQ213" s="589"/>
      <c r="AR213" s="589"/>
      <c r="AS213" s="589"/>
      <c r="AT213" s="577"/>
      <c r="AU213" s="577"/>
      <c r="AV213" s="577"/>
      <c r="AW213" s="577"/>
      <c r="AX213" s="580"/>
      <c r="AZ213" s="586"/>
      <c r="BA213" s="586"/>
      <c r="BB213" s="574"/>
    </row>
    <row r="214" spans="2:54" ht="22.5" customHeight="1">
      <c r="B214" s="567"/>
      <c r="C214" s="570"/>
      <c r="D214" s="591"/>
      <c r="E214" s="591"/>
      <c r="F214" s="591"/>
      <c r="G214" s="591"/>
      <c r="H214" s="591" t="s">
        <v>119</v>
      </c>
      <c r="I214" s="591"/>
      <c r="J214" s="593" t="s">
        <v>704</v>
      </c>
      <c r="K214" s="207" t="s">
        <v>769</v>
      </c>
      <c r="M214" s="595"/>
      <c r="N214" s="595"/>
      <c r="O214" s="595"/>
      <c r="P214" s="595"/>
      <c r="Q214" s="595"/>
      <c r="R214" s="595"/>
      <c r="S214" s="577"/>
      <c r="U214" s="402" t="str">
        <f t="shared" si="30"/>
        <v>Implementación del Plan de manejo ambiental</v>
      </c>
      <c r="V214" s="397" t="s">
        <v>120</v>
      </c>
      <c r="W214" s="397" t="s">
        <v>121</v>
      </c>
      <c r="X214" s="563">
        <v>2</v>
      </c>
      <c r="Y214" s="564"/>
      <c r="Z214" s="565"/>
      <c r="AA214" s="563">
        <v>1</v>
      </c>
      <c r="AB214" s="564"/>
      <c r="AC214" s="565"/>
      <c r="AD214" s="563">
        <v>2</v>
      </c>
      <c r="AE214" s="564"/>
      <c r="AF214" s="565"/>
      <c r="AG214" s="563">
        <v>2</v>
      </c>
      <c r="AH214" s="564"/>
      <c r="AI214" s="565"/>
      <c r="AJ214" s="398">
        <f t="shared" si="42"/>
        <v>0.875</v>
      </c>
      <c r="AK214" s="398" t="str">
        <f t="shared" si="43"/>
        <v>Efectivo</v>
      </c>
      <c r="AL214" s="398">
        <v>0</v>
      </c>
      <c r="AM214" s="398" t="str">
        <f t="shared" si="44"/>
        <v xml:space="preserve">0% </v>
      </c>
      <c r="AN214" s="398">
        <v>0.88</v>
      </c>
      <c r="AO214" s="398" t="str">
        <f t="shared" si="45"/>
        <v>60%</v>
      </c>
      <c r="AQ214" s="589"/>
      <c r="AR214" s="589"/>
      <c r="AS214" s="589"/>
      <c r="AT214" s="577"/>
      <c r="AU214" s="577"/>
      <c r="AV214" s="577"/>
      <c r="AW214" s="577"/>
      <c r="AX214" s="580"/>
      <c r="AZ214" s="586"/>
      <c r="BA214" s="586"/>
      <c r="BB214" s="574"/>
    </row>
    <row r="215" spans="2:54" ht="29.25" customHeight="1">
      <c r="B215" s="567"/>
      <c r="C215" s="570"/>
      <c r="D215" s="598"/>
      <c r="E215" s="598"/>
      <c r="F215" s="598"/>
      <c r="G215" s="598"/>
      <c r="H215" s="598"/>
      <c r="I215" s="598"/>
      <c r="J215" s="570"/>
      <c r="K215" s="207" t="s">
        <v>851</v>
      </c>
      <c r="M215" s="595"/>
      <c r="N215" s="595"/>
      <c r="O215" s="595"/>
      <c r="P215" s="595"/>
      <c r="Q215" s="595"/>
      <c r="R215" s="595"/>
      <c r="S215" s="577"/>
      <c r="U215" s="402" t="str">
        <f t="shared" si="30"/>
        <v>Implementación del instructivo de uso eficiente de agua, energía y combustibles</v>
      </c>
      <c r="V215" s="397" t="s">
        <v>109</v>
      </c>
      <c r="W215" s="397" t="s">
        <v>121</v>
      </c>
      <c r="X215" s="563">
        <v>2</v>
      </c>
      <c r="Y215" s="564"/>
      <c r="Z215" s="565"/>
      <c r="AA215" s="563">
        <v>1</v>
      </c>
      <c r="AB215" s="564"/>
      <c r="AC215" s="565"/>
      <c r="AD215" s="563">
        <v>2</v>
      </c>
      <c r="AE215" s="564"/>
      <c r="AF215" s="565"/>
      <c r="AG215" s="563">
        <v>2</v>
      </c>
      <c r="AH215" s="564"/>
      <c r="AI215" s="565"/>
      <c r="AJ215" s="398">
        <f t="shared" si="42"/>
        <v>0.875</v>
      </c>
      <c r="AK215" s="398" t="str">
        <f t="shared" si="43"/>
        <v>Efectivo</v>
      </c>
      <c r="AL215" s="398">
        <v>0</v>
      </c>
      <c r="AM215" s="398" t="str">
        <f t="shared" si="44"/>
        <v xml:space="preserve">0% </v>
      </c>
      <c r="AN215" s="398">
        <v>0.88</v>
      </c>
      <c r="AO215" s="398" t="str">
        <f t="shared" si="45"/>
        <v>60%</v>
      </c>
      <c r="AQ215" s="589"/>
      <c r="AR215" s="589"/>
      <c r="AS215" s="589"/>
      <c r="AT215" s="577"/>
      <c r="AU215" s="577"/>
      <c r="AV215" s="577"/>
      <c r="AW215" s="577"/>
      <c r="AX215" s="580"/>
      <c r="AZ215" s="586"/>
      <c r="BA215" s="586"/>
      <c r="BB215" s="574"/>
    </row>
    <row r="216" spans="2:54" ht="29.25" customHeight="1">
      <c r="B216" s="567"/>
      <c r="C216" s="570"/>
      <c r="D216" s="598"/>
      <c r="E216" s="598"/>
      <c r="F216" s="598"/>
      <c r="G216" s="598"/>
      <c r="H216" s="598"/>
      <c r="I216" s="598"/>
      <c r="J216" s="570"/>
      <c r="K216" s="207" t="s">
        <v>850</v>
      </c>
      <c r="M216" s="595"/>
      <c r="N216" s="595"/>
      <c r="O216" s="595"/>
      <c r="P216" s="595"/>
      <c r="Q216" s="595"/>
      <c r="R216" s="595"/>
      <c r="S216" s="577"/>
      <c r="U216" s="402" t="str">
        <f t="shared" si="30"/>
        <v>Seguimiento al cumplimiento del indicador de uso eficiente y racional de la energía en las sedes Dispac.</v>
      </c>
      <c r="V216" s="397" t="s">
        <v>120</v>
      </c>
      <c r="W216" s="397" t="s">
        <v>121</v>
      </c>
      <c r="X216" s="563">
        <v>2</v>
      </c>
      <c r="Y216" s="564"/>
      <c r="Z216" s="565"/>
      <c r="AA216" s="563">
        <v>0</v>
      </c>
      <c r="AB216" s="564"/>
      <c r="AC216" s="565"/>
      <c r="AD216" s="563">
        <v>2</v>
      </c>
      <c r="AE216" s="564"/>
      <c r="AF216" s="565"/>
      <c r="AG216" s="563">
        <v>2</v>
      </c>
      <c r="AH216" s="564"/>
      <c r="AI216" s="565"/>
      <c r="AJ216" s="398">
        <f t="shared" si="42"/>
        <v>0.75</v>
      </c>
      <c r="AK216" s="398" t="str">
        <f t="shared" si="43"/>
        <v>Medianamente Efectivo</v>
      </c>
      <c r="AL216" s="398">
        <v>0</v>
      </c>
      <c r="AM216" s="398" t="str">
        <f t="shared" si="44"/>
        <v xml:space="preserve">0% </v>
      </c>
      <c r="AN216" s="398">
        <v>0.88</v>
      </c>
      <c r="AO216" s="398" t="str">
        <f t="shared" si="45"/>
        <v>60%</v>
      </c>
      <c r="AQ216" s="589"/>
      <c r="AR216" s="589"/>
      <c r="AS216" s="589"/>
      <c r="AT216" s="577"/>
      <c r="AU216" s="577"/>
      <c r="AV216" s="577"/>
      <c r="AW216" s="577"/>
      <c r="AX216" s="580"/>
      <c r="AZ216" s="586"/>
      <c r="BA216" s="586"/>
      <c r="BB216" s="574"/>
    </row>
    <row r="217" spans="2:54" ht="29.25" customHeight="1">
      <c r="B217" s="567"/>
      <c r="C217" s="570"/>
      <c r="D217" s="592"/>
      <c r="E217" s="592"/>
      <c r="F217" s="592"/>
      <c r="G217" s="592"/>
      <c r="H217" s="592"/>
      <c r="I217" s="592"/>
      <c r="J217" s="571"/>
      <c r="K217" s="207" t="s">
        <v>852</v>
      </c>
      <c r="M217" s="595"/>
      <c r="N217" s="595"/>
      <c r="O217" s="595"/>
      <c r="P217" s="595"/>
      <c r="Q217" s="595"/>
      <c r="R217" s="595"/>
      <c r="S217" s="577"/>
      <c r="U217" s="402" t="str">
        <f t="shared" si="30"/>
        <v>Capacitaciones, charlas y divulgación de boletines ambientales relacionados con el uso eficiente y racional de la energía</v>
      </c>
      <c r="V217" s="397" t="s">
        <v>109</v>
      </c>
      <c r="W217" s="397" t="s">
        <v>121</v>
      </c>
      <c r="X217" s="563">
        <v>2</v>
      </c>
      <c r="Y217" s="564"/>
      <c r="Z217" s="565"/>
      <c r="AA217" s="563">
        <v>0</v>
      </c>
      <c r="AB217" s="564"/>
      <c r="AC217" s="565"/>
      <c r="AD217" s="563">
        <v>2</v>
      </c>
      <c r="AE217" s="564"/>
      <c r="AF217" s="565"/>
      <c r="AG217" s="563">
        <v>2</v>
      </c>
      <c r="AH217" s="564"/>
      <c r="AI217" s="565"/>
      <c r="AJ217" s="398">
        <f t="shared" si="42"/>
        <v>0.75</v>
      </c>
      <c r="AK217" s="398" t="str">
        <f t="shared" si="43"/>
        <v>Medianamente Efectivo</v>
      </c>
      <c r="AL217" s="398">
        <v>0</v>
      </c>
      <c r="AM217" s="398" t="str">
        <f t="shared" si="44"/>
        <v xml:space="preserve">0% </v>
      </c>
      <c r="AN217" s="398">
        <v>0.88</v>
      </c>
      <c r="AO217" s="398" t="str">
        <f t="shared" si="45"/>
        <v>60%</v>
      </c>
      <c r="AQ217" s="589"/>
      <c r="AR217" s="589"/>
      <c r="AS217" s="589"/>
      <c r="AT217" s="577"/>
      <c r="AU217" s="577"/>
      <c r="AV217" s="577"/>
      <c r="AW217" s="577"/>
      <c r="AX217" s="580"/>
      <c r="AZ217" s="586"/>
      <c r="BA217" s="586"/>
      <c r="BB217" s="574"/>
    </row>
    <row r="218" spans="2:54" ht="24.75" customHeight="1">
      <c r="B218" s="567"/>
      <c r="C218" s="570"/>
      <c r="D218" s="591"/>
      <c r="E218" s="591"/>
      <c r="F218" s="591"/>
      <c r="G218" s="591"/>
      <c r="H218" s="591" t="s">
        <v>119</v>
      </c>
      <c r="I218" s="591"/>
      <c r="J218" s="593" t="s">
        <v>703</v>
      </c>
      <c r="K218" s="207" t="s">
        <v>769</v>
      </c>
      <c r="M218" s="595"/>
      <c r="N218" s="595"/>
      <c r="O218" s="595"/>
      <c r="P218" s="595"/>
      <c r="Q218" s="595"/>
      <c r="R218" s="595"/>
      <c r="S218" s="577"/>
      <c r="U218" s="402" t="str">
        <f t="shared" si="30"/>
        <v>Implementación del Plan de manejo ambiental</v>
      </c>
      <c r="V218" s="397" t="s">
        <v>109</v>
      </c>
      <c r="W218" s="397" t="s">
        <v>121</v>
      </c>
      <c r="X218" s="563">
        <v>2</v>
      </c>
      <c r="Y218" s="564"/>
      <c r="Z218" s="565"/>
      <c r="AA218" s="563">
        <v>1</v>
      </c>
      <c r="AB218" s="564"/>
      <c r="AC218" s="565"/>
      <c r="AD218" s="563">
        <v>2</v>
      </c>
      <c r="AE218" s="564"/>
      <c r="AF218" s="565"/>
      <c r="AG218" s="563">
        <v>2</v>
      </c>
      <c r="AH218" s="564"/>
      <c r="AI218" s="565"/>
      <c r="AJ218" s="398">
        <f t="shared" si="42"/>
        <v>0.875</v>
      </c>
      <c r="AK218" s="398" t="str">
        <f t="shared" si="43"/>
        <v>Efectivo</v>
      </c>
      <c r="AL218" s="398">
        <v>0</v>
      </c>
      <c r="AM218" s="398" t="str">
        <f t="shared" si="44"/>
        <v xml:space="preserve">0% </v>
      </c>
      <c r="AN218" s="398">
        <v>0.88</v>
      </c>
      <c r="AO218" s="398" t="str">
        <f t="shared" si="45"/>
        <v>60%</v>
      </c>
      <c r="AQ218" s="589"/>
      <c r="AR218" s="589"/>
      <c r="AS218" s="589"/>
      <c r="AT218" s="577"/>
      <c r="AU218" s="577"/>
      <c r="AV218" s="577"/>
      <c r="AW218" s="577"/>
      <c r="AX218" s="580"/>
      <c r="AZ218" s="586"/>
      <c r="BA218" s="586"/>
      <c r="BB218" s="574"/>
    </row>
    <row r="219" spans="2:54" ht="29.25" customHeight="1">
      <c r="B219" s="567"/>
      <c r="C219" s="570"/>
      <c r="D219" s="598"/>
      <c r="E219" s="598"/>
      <c r="F219" s="598"/>
      <c r="G219" s="598"/>
      <c r="H219" s="598"/>
      <c r="I219" s="598"/>
      <c r="J219" s="570"/>
      <c r="K219" s="207" t="s">
        <v>851</v>
      </c>
      <c r="M219" s="595"/>
      <c r="N219" s="595"/>
      <c r="O219" s="595"/>
      <c r="P219" s="595"/>
      <c r="Q219" s="595"/>
      <c r="R219" s="595"/>
      <c r="S219" s="577"/>
      <c r="U219" s="402" t="str">
        <f t="shared" si="30"/>
        <v>Implementación del instructivo de uso eficiente de agua, energía y combustibles</v>
      </c>
      <c r="V219" s="397" t="s">
        <v>109</v>
      </c>
      <c r="W219" s="397" t="s">
        <v>121</v>
      </c>
      <c r="X219" s="563">
        <v>2</v>
      </c>
      <c r="Y219" s="564"/>
      <c r="Z219" s="565"/>
      <c r="AA219" s="563">
        <v>1</v>
      </c>
      <c r="AB219" s="564"/>
      <c r="AC219" s="565"/>
      <c r="AD219" s="563">
        <v>2</v>
      </c>
      <c r="AE219" s="564"/>
      <c r="AF219" s="565"/>
      <c r="AG219" s="563">
        <v>2</v>
      </c>
      <c r="AH219" s="564"/>
      <c r="AI219" s="565"/>
      <c r="AJ219" s="398">
        <f t="shared" si="42"/>
        <v>0.875</v>
      </c>
      <c r="AK219" s="398" t="str">
        <f t="shared" si="43"/>
        <v>Efectivo</v>
      </c>
      <c r="AL219" s="398">
        <v>0</v>
      </c>
      <c r="AM219" s="398" t="str">
        <f t="shared" si="44"/>
        <v xml:space="preserve">0% </v>
      </c>
      <c r="AN219" s="398">
        <v>0.88</v>
      </c>
      <c r="AO219" s="398" t="str">
        <f t="shared" si="45"/>
        <v>60%</v>
      </c>
      <c r="AQ219" s="589"/>
      <c r="AR219" s="589"/>
      <c r="AS219" s="589"/>
      <c r="AT219" s="577"/>
      <c r="AU219" s="577"/>
      <c r="AV219" s="577"/>
      <c r="AW219" s="577"/>
      <c r="AX219" s="580"/>
      <c r="AZ219" s="586"/>
      <c r="BA219" s="586"/>
      <c r="BB219" s="574"/>
    </row>
    <row r="220" spans="2:54" ht="29.25" customHeight="1">
      <c r="B220" s="567"/>
      <c r="C220" s="570"/>
      <c r="D220" s="598"/>
      <c r="E220" s="598"/>
      <c r="F220" s="598"/>
      <c r="G220" s="598"/>
      <c r="H220" s="598"/>
      <c r="I220" s="598"/>
      <c r="J220" s="570"/>
      <c r="K220" s="207" t="s">
        <v>854</v>
      </c>
      <c r="M220" s="595"/>
      <c r="N220" s="595"/>
      <c r="O220" s="595"/>
      <c r="P220" s="595"/>
      <c r="Q220" s="595"/>
      <c r="R220" s="595"/>
      <c r="S220" s="577"/>
      <c r="U220" s="402" t="str">
        <f t="shared" si="30"/>
        <v>Seguimiento al cumplimiento del indicador de consumo de agua percápita en la sede principal de Dispac.</v>
      </c>
      <c r="V220" s="397" t="s">
        <v>120</v>
      </c>
      <c r="W220" s="397" t="s">
        <v>121</v>
      </c>
      <c r="X220" s="563">
        <v>2</v>
      </c>
      <c r="Y220" s="564"/>
      <c r="Z220" s="565"/>
      <c r="AA220" s="563">
        <v>0</v>
      </c>
      <c r="AB220" s="564"/>
      <c r="AC220" s="565"/>
      <c r="AD220" s="563">
        <v>2</v>
      </c>
      <c r="AE220" s="564"/>
      <c r="AF220" s="565"/>
      <c r="AG220" s="563">
        <v>2</v>
      </c>
      <c r="AH220" s="564"/>
      <c r="AI220" s="565"/>
      <c r="AJ220" s="398">
        <f t="shared" si="42"/>
        <v>0.75</v>
      </c>
      <c r="AK220" s="398" t="str">
        <f t="shared" si="43"/>
        <v>Medianamente Efectivo</v>
      </c>
      <c r="AL220" s="398">
        <v>0</v>
      </c>
      <c r="AM220" s="398" t="str">
        <f t="shared" si="44"/>
        <v xml:space="preserve">0% </v>
      </c>
      <c r="AN220" s="398">
        <v>0.88</v>
      </c>
      <c r="AO220" s="398" t="str">
        <f t="shared" si="45"/>
        <v>60%</v>
      </c>
      <c r="AQ220" s="589"/>
      <c r="AR220" s="589"/>
      <c r="AS220" s="589"/>
      <c r="AT220" s="577"/>
      <c r="AU220" s="577"/>
      <c r="AV220" s="577"/>
      <c r="AW220" s="577"/>
      <c r="AX220" s="580"/>
      <c r="AZ220" s="586"/>
      <c r="BA220" s="586"/>
      <c r="BB220" s="574"/>
    </row>
    <row r="221" spans="2:54" ht="29.25" customHeight="1">
      <c r="B221" s="567"/>
      <c r="C221" s="570"/>
      <c r="D221" s="592"/>
      <c r="E221" s="592"/>
      <c r="F221" s="592"/>
      <c r="G221" s="592"/>
      <c r="H221" s="592"/>
      <c r="I221" s="592"/>
      <c r="J221" s="571"/>
      <c r="K221" s="207" t="s">
        <v>853</v>
      </c>
      <c r="M221" s="595"/>
      <c r="N221" s="595"/>
      <c r="O221" s="595"/>
      <c r="P221" s="595"/>
      <c r="Q221" s="595"/>
      <c r="R221" s="595"/>
      <c r="S221" s="577"/>
      <c r="U221" s="402" t="str">
        <f t="shared" si="30"/>
        <v>Capacitaciones, charlas y divulgación de boletines ambientales relacionados con el uso eficiente y racional del agua</v>
      </c>
      <c r="V221" s="397" t="s">
        <v>109</v>
      </c>
      <c r="W221" s="397" t="s">
        <v>121</v>
      </c>
      <c r="X221" s="563">
        <v>2</v>
      </c>
      <c r="Y221" s="564"/>
      <c r="Z221" s="565"/>
      <c r="AA221" s="563">
        <v>0</v>
      </c>
      <c r="AB221" s="564"/>
      <c r="AC221" s="565"/>
      <c r="AD221" s="563">
        <v>2</v>
      </c>
      <c r="AE221" s="564"/>
      <c r="AF221" s="565"/>
      <c r="AG221" s="563">
        <v>2</v>
      </c>
      <c r="AH221" s="564"/>
      <c r="AI221" s="565"/>
      <c r="AJ221" s="398">
        <f t="shared" si="42"/>
        <v>0.75</v>
      </c>
      <c r="AK221" s="398" t="str">
        <f t="shared" si="43"/>
        <v>Medianamente Efectivo</v>
      </c>
      <c r="AL221" s="398">
        <v>0</v>
      </c>
      <c r="AM221" s="398" t="str">
        <f t="shared" si="44"/>
        <v xml:space="preserve">0% </v>
      </c>
      <c r="AN221" s="398">
        <v>0.88</v>
      </c>
      <c r="AO221" s="398" t="str">
        <f t="shared" si="45"/>
        <v>60%</v>
      </c>
      <c r="AQ221" s="589"/>
      <c r="AR221" s="589"/>
      <c r="AS221" s="589"/>
      <c r="AT221" s="577"/>
      <c r="AU221" s="577"/>
      <c r="AV221" s="577"/>
      <c r="AW221" s="577"/>
      <c r="AX221" s="580"/>
      <c r="AZ221" s="586"/>
      <c r="BA221" s="586"/>
      <c r="BB221" s="574"/>
    </row>
    <row r="222" spans="2:54" ht="21.75" customHeight="1">
      <c r="B222" s="567"/>
      <c r="C222" s="570"/>
      <c r="D222" s="591"/>
      <c r="E222" s="591"/>
      <c r="F222" s="591"/>
      <c r="G222" s="591"/>
      <c r="H222" s="591" t="s">
        <v>119</v>
      </c>
      <c r="I222" s="591"/>
      <c r="J222" s="593" t="s">
        <v>702</v>
      </c>
      <c r="K222" s="207" t="s">
        <v>868</v>
      </c>
      <c r="M222" s="595"/>
      <c r="N222" s="595"/>
      <c r="O222" s="595"/>
      <c r="P222" s="595"/>
      <c r="Q222" s="595"/>
      <c r="R222" s="595"/>
      <c r="S222" s="577"/>
      <c r="U222" s="402" t="str">
        <f t="shared" si="30"/>
        <v xml:space="preserve">Implementación del Plan de manejo integral de residuos, </v>
      </c>
      <c r="V222" s="397" t="s">
        <v>109</v>
      </c>
      <c r="W222" s="397" t="s">
        <v>121</v>
      </c>
      <c r="X222" s="563">
        <v>2</v>
      </c>
      <c r="Y222" s="564"/>
      <c r="Z222" s="565"/>
      <c r="AA222" s="563">
        <v>1</v>
      </c>
      <c r="AB222" s="564"/>
      <c r="AC222" s="565"/>
      <c r="AD222" s="563">
        <v>2</v>
      </c>
      <c r="AE222" s="564"/>
      <c r="AF222" s="565"/>
      <c r="AG222" s="563">
        <v>2</v>
      </c>
      <c r="AH222" s="564"/>
      <c r="AI222" s="565"/>
      <c r="AJ222" s="398">
        <f t="shared" si="42"/>
        <v>0.875</v>
      </c>
      <c r="AK222" s="398" t="str">
        <f t="shared" si="43"/>
        <v>Efectivo</v>
      </c>
      <c r="AL222" s="398">
        <v>0</v>
      </c>
      <c r="AM222" s="398" t="str">
        <f t="shared" si="44"/>
        <v xml:space="preserve">0% </v>
      </c>
      <c r="AN222" s="398">
        <v>0.88</v>
      </c>
      <c r="AO222" s="398" t="str">
        <f t="shared" si="45"/>
        <v>60%</v>
      </c>
      <c r="AQ222" s="589"/>
      <c r="AR222" s="589"/>
      <c r="AS222" s="589"/>
      <c r="AT222" s="577"/>
      <c r="AU222" s="577"/>
      <c r="AV222" s="577"/>
      <c r="AW222" s="577"/>
      <c r="AX222" s="580"/>
      <c r="AZ222" s="586"/>
      <c r="BA222" s="586"/>
      <c r="BB222" s="574"/>
    </row>
    <row r="223" spans="2:54" ht="30.75" customHeight="1">
      <c r="B223" s="567"/>
      <c r="C223" s="570"/>
      <c r="D223" s="598"/>
      <c r="E223" s="598"/>
      <c r="F223" s="598"/>
      <c r="G223" s="598"/>
      <c r="H223" s="598"/>
      <c r="I223" s="598"/>
      <c r="J223" s="570"/>
      <c r="K223" s="207" t="s">
        <v>869</v>
      </c>
      <c r="M223" s="595"/>
      <c r="N223" s="595"/>
      <c r="O223" s="595"/>
      <c r="P223" s="595"/>
      <c r="Q223" s="595"/>
      <c r="R223" s="595"/>
      <c r="S223" s="577"/>
      <c r="U223" s="402" t="str">
        <f t="shared" si="30"/>
        <v>Indicador de manejo y aprovechamiento de residuos, inspecciones de residuos, puntos de acopio y comparendos ambientales</v>
      </c>
      <c r="V223" s="397" t="s">
        <v>120</v>
      </c>
      <c r="W223" s="397" t="s">
        <v>131</v>
      </c>
      <c r="X223" s="563">
        <v>2</v>
      </c>
      <c r="Y223" s="564"/>
      <c r="Z223" s="565"/>
      <c r="AA223" s="563">
        <v>1</v>
      </c>
      <c r="AB223" s="564"/>
      <c r="AC223" s="565"/>
      <c r="AD223" s="563">
        <v>2</v>
      </c>
      <c r="AE223" s="564"/>
      <c r="AF223" s="565"/>
      <c r="AG223" s="563">
        <v>2</v>
      </c>
      <c r="AH223" s="564"/>
      <c r="AI223" s="565"/>
      <c r="AJ223" s="398">
        <f t="shared" si="42"/>
        <v>0.875</v>
      </c>
      <c r="AK223" s="398" t="str">
        <f t="shared" si="43"/>
        <v>Efectivo</v>
      </c>
      <c r="AL223" s="398">
        <v>0</v>
      </c>
      <c r="AM223" s="398" t="str">
        <f t="shared" si="44"/>
        <v xml:space="preserve">0% </v>
      </c>
      <c r="AN223" s="398">
        <v>0.88</v>
      </c>
      <c r="AO223" s="398" t="str">
        <f t="shared" si="45"/>
        <v>60%</v>
      </c>
      <c r="AQ223" s="589"/>
      <c r="AR223" s="589"/>
      <c r="AS223" s="589"/>
      <c r="AT223" s="577"/>
      <c r="AU223" s="577"/>
      <c r="AV223" s="577"/>
      <c r="AW223" s="577"/>
      <c r="AX223" s="580"/>
      <c r="AZ223" s="586"/>
      <c r="BA223" s="586"/>
      <c r="BB223" s="574"/>
    </row>
    <row r="224" spans="2:54" ht="30.75" customHeight="1">
      <c r="B224" s="568"/>
      <c r="C224" s="571"/>
      <c r="D224" s="592"/>
      <c r="E224" s="592"/>
      <c r="F224" s="592"/>
      <c r="G224" s="592"/>
      <c r="H224" s="592"/>
      <c r="I224" s="592"/>
      <c r="J224" s="571"/>
      <c r="K224" s="207" t="s">
        <v>867</v>
      </c>
      <c r="M224" s="596"/>
      <c r="N224" s="596"/>
      <c r="O224" s="596"/>
      <c r="P224" s="596"/>
      <c r="Q224" s="596"/>
      <c r="R224" s="596"/>
      <c r="S224" s="578"/>
      <c r="U224" s="402" t="str">
        <f t="shared" si="30"/>
        <v>Capacitaciones, boletines y charlas relacionadas con el manejo de los residuos</v>
      </c>
      <c r="V224" s="397" t="s">
        <v>120</v>
      </c>
      <c r="W224" s="397" t="s">
        <v>121</v>
      </c>
      <c r="X224" s="563">
        <v>2</v>
      </c>
      <c r="Y224" s="564"/>
      <c r="Z224" s="565"/>
      <c r="AA224" s="563">
        <v>0</v>
      </c>
      <c r="AB224" s="564"/>
      <c r="AC224" s="565"/>
      <c r="AD224" s="563">
        <v>1</v>
      </c>
      <c r="AE224" s="564"/>
      <c r="AF224" s="565"/>
      <c r="AG224" s="563">
        <v>2</v>
      </c>
      <c r="AH224" s="564"/>
      <c r="AI224" s="565"/>
      <c r="AJ224" s="398">
        <f t="shared" si="42"/>
        <v>0.625</v>
      </c>
      <c r="AK224" s="398" t="str">
        <f t="shared" si="43"/>
        <v>Medianamente Efectivo</v>
      </c>
      <c r="AL224" s="398">
        <v>0</v>
      </c>
      <c r="AM224" s="398" t="str">
        <f t="shared" si="44"/>
        <v xml:space="preserve">0% </v>
      </c>
      <c r="AN224" s="398">
        <v>0.88</v>
      </c>
      <c r="AO224" s="398" t="str">
        <f t="shared" si="45"/>
        <v>60%</v>
      </c>
      <c r="AQ224" s="590"/>
      <c r="AR224" s="590"/>
      <c r="AS224" s="590"/>
      <c r="AT224" s="578"/>
      <c r="AU224" s="578"/>
      <c r="AV224" s="578"/>
      <c r="AW224" s="578"/>
      <c r="AX224" s="581"/>
      <c r="AZ224" s="587"/>
      <c r="BA224" s="587"/>
      <c r="BB224" s="575"/>
    </row>
    <row r="225" spans="2:54" ht="33" customHeight="1">
      <c r="B225" s="597" t="s">
        <v>895</v>
      </c>
      <c r="C225" s="593" t="s">
        <v>701</v>
      </c>
      <c r="D225" s="591"/>
      <c r="E225" s="591"/>
      <c r="F225" s="591"/>
      <c r="G225" s="591" t="s">
        <v>119</v>
      </c>
      <c r="H225" s="591"/>
      <c r="I225" s="591"/>
      <c r="J225" s="593" t="s">
        <v>700</v>
      </c>
      <c r="K225" s="207" t="s">
        <v>1094</v>
      </c>
      <c r="M225" s="594">
        <v>3</v>
      </c>
      <c r="N225" s="594" t="str">
        <f t="shared" si="31"/>
        <v>Media</v>
      </c>
      <c r="O225" s="594">
        <v>4</v>
      </c>
      <c r="P225" s="594" t="str">
        <f t="shared" si="32"/>
        <v>Alto</v>
      </c>
      <c r="Q225" s="594" t="s">
        <v>48</v>
      </c>
      <c r="R225" s="594">
        <f t="shared" si="33"/>
        <v>12</v>
      </c>
      <c r="S225" s="576" t="str">
        <f t="shared" si="34"/>
        <v>Medio</v>
      </c>
      <c r="U225" s="402" t="str">
        <f t="shared" si="30"/>
        <v>Seguimiento a la matriz de Identificación de aspectos e impactos ambientales.</v>
      </c>
      <c r="V225" s="397" t="s">
        <v>120</v>
      </c>
      <c r="W225" s="397" t="s">
        <v>121</v>
      </c>
      <c r="X225" s="563">
        <v>2</v>
      </c>
      <c r="Y225" s="564"/>
      <c r="Z225" s="565"/>
      <c r="AA225" s="563">
        <v>1</v>
      </c>
      <c r="AB225" s="564"/>
      <c r="AC225" s="565"/>
      <c r="AD225" s="563">
        <v>2</v>
      </c>
      <c r="AE225" s="564"/>
      <c r="AF225" s="565"/>
      <c r="AG225" s="563">
        <v>2</v>
      </c>
      <c r="AH225" s="564"/>
      <c r="AI225" s="565"/>
      <c r="AJ225" s="398">
        <f t="shared" si="42"/>
        <v>0.875</v>
      </c>
      <c r="AK225" s="398" t="str">
        <f t="shared" si="43"/>
        <v>Efectivo</v>
      </c>
      <c r="AL225" s="398">
        <v>0</v>
      </c>
      <c r="AM225" s="398" t="str">
        <f t="shared" si="44"/>
        <v xml:space="preserve">0% </v>
      </c>
      <c r="AN225" s="398">
        <v>0.88</v>
      </c>
      <c r="AO225" s="398" t="str">
        <f t="shared" si="45"/>
        <v>60%</v>
      </c>
      <c r="AQ225" s="588">
        <f t="shared" si="35"/>
        <v>3</v>
      </c>
      <c r="AR225" s="588" t="str">
        <f t="shared" si="36"/>
        <v>Media</v>
      </c>
      <c r="AS225" s="588">
        <f t="shared" si="37"/>
        <v>1.6</v>
      </c>
      <c r="AT225" s="576" t="str">
        <f t="shared" si="38"/>
        <v>No Significativo</v>
      </c>
      <c r="AU225" s="576" t="str">
        <f t="shared" si="39"/>
        <v>Ambiental</v>
      </c>
      <c r="AV225" s="576">
        <f t="shared" si="40"/>
        <v>4.8000000000000007</v>
      </c>
      <c r="AW225" s="576" t="str">
        <f t="shared" si="41"/>
        <v>Bajo</v>
      </c>
      <c r="AX225" s="579" t="str">
        <f t="shared" si="46"/>
        <v xml:space="preserve"> Aceptar el riesgo. No determinar acciones.</v>
      </c>
      <c r="AZ225" s="585"/>
      <c r="BA225" s="585"/>
      <c r="BB225" s="573"/>
    </row>
    <row r="226" spans="2:54" ht="33" customHeight="1">
      <c r="B226" s="568"/>
      <c r="C226" s="571"/>
      <c r="D226" s="592"/>
      <c r="E226" s="592"/>
      <c r="F226" s="592"/>
      <c r="G226" s="592"/>
      <c r="H226" s="592"/>
      <c r="I226" s="592"/>
      <c r="J226" s="571"/>
      <c r="K226" s="207" t="s">
        <v>870</v>
      </c>
      <c r="M226" s="596"/>
      <c r="N226" s="596"/>
      <c r="O226" s="596"/>
      <c r="P226" s="596"/>
      <c r="Q226" s="596"/>
      <c r="R226" s="596"/>
      <c r="S226" s="578"/>
      <c r="U226" s="402" t="str">
        <f t="shared" si="30"/>
        <v>Seguimiento a las actividades de los contratistas, especialmente aquellas susceptibles de producir aspectos ambientales</v>
      </c>
      <c r="V226" s="397" t="s">
        <v>109</v>
      </c>
      <c r="W226" s="397" t="s">
        <v>121</v>
      </c>
      <c r="X226" s="563">
        <v>2</v>
      </c>
      <c r="Y226" s="564"/>
      <c r="Z226" s="565"/>
      <c r="AA226" s="563">
        <v>0</v>
      </c>
      <c r="AB226" s="564"/>
      <c r="AC226" s="565"/>
      <c r="AD226" s="563">
        <v>2</v>
      </c>
      <c r="AE226" s="564"/>
      <c r="AF226" s="565"/>
      <c r="AG226" s="563">
        <v>2</v>
      </c>
      <c r="AH226" s="564"/>
      <c r="AI226" s="565"/>
      <c r="AJ226" s="398">
        <f t="shared" si="42"/>
        <v>0.75</v>
      </c>
      <c r="AK226" s="398" t="str">
        <f t="shared" si="43"/>
        <v>Medianamente Efectivo</v>
      </c>
      <c r="AL226" s="398">
        <v>0</v>
      </c>
      <c r="AM226" s="398" t="str">
        <f t="shared" si="44"/>
        <v xml:space="preserve">0% </v>
      </c>
      <c r="AN226" s="398">
        <v>0.88</v>
      </c>
      <c r="AO226" s="398" t="str">
        <f t="shared" si="45"/>
        <v>60%</v>
      </c>
      <c r="AQ226" s="590"/>
      <c r="AR226" s="590"/>
      <c r="AS226" s="590"/>
      <c r="AT226" s="578"/>
      <c r="AU226" s="578"/>
      <c r="AV226" s="578"/>
      <c r="AW226" s="578"/>
      <c r="AX226" s="581"/>
      <c r="AZ226" s="587"/>
      <c r="BA226" s="587"/>
      <c r="BB226" s="575"/>
    </row>
    <row r="227" spans="2:54" ht="30.75" customHeight="1">
      <c r="B227" s="597" t="s">
        <v>190</v>
      </c>
      <c r="C227" s="593" t="s">
        <v>699</v>
      </c>
      <c r="D227" s="591"/>
      <c r="E227" s="591"/>
      <c r="F227" s="591"/>
      <c r="G227" s="591" t="s">
        <v>119</v>
      </c>
      <c r="H227" s="591"/>
      <c r="I227" s="591"/>
      <c r="J227" s="593" t="s">
        <v>872</v>
      </c>
      <c r="K227" s="210" t="s">
        <v>1095</v>
      </c>
      <c r="M227" s="594">
        <v>3</v>
      </c>
      <c r="N227" s="594" t="str">
        <f t="shared" si="31"/>
        <v>Media</v>
      </c>
      <c r="O227" s="594">
        <v>4</v>
      </c>
      <c r="P227" s="594" t="str">
        <f t="shared" si="32"/>
        <v>Alto</v>
      </c>
      <c r="Q227" s="594" t="s">
        <v>47</v>
      </c>
      <c r="R227" s="594">
        <f t="shared" si="33"/>
        <v>12</v>
      </c>
      <c r="S227" s="576" t="str">
        <f t="shared" si="34"/>
        <v>Medio</v>
      </c>
      <c r="U227" s="402" t="str">
        <f t="shared" si="30"/>
        <v>Implementación y mantenimiento comunicaciones cordiales con las instituciones de control ambiental</v>
      </c>
      <c r="V227" s="397" t="s">
        <v>120</v>
      </c>
      <c r="W227" s="397" t="s">
        <v>107</v>
      </c>
      <c r="X227" s="563">
        <v>2</v>
      </c>
      <c r="Y227" s="564"/>
      <c r="Z227" s="565"/>
      <c r="AA227" s="563">
        <v>0</v>
      </c>
      <c r="AB227" s="564"/>
      <c r="AC227" s="565"/>
      <c r="AD227" s="563">
        <v>2</v>
      </c>
      <c r="AE227" s="564"/>
      <c r="AF227" s="565"/>
      <c r="AG227" s="563">
        <v>2</v>
      </c>
      <c r="AH227" s="564"/>
      <c r="AI227" s="565"/>
      <c r="AJ227" s="398">
        <f t="shared" si="42"/>
        <v>0.75</v>
      </c>
      <c r="AK227" s="398" t="str">
        <f t="shared" si="43"/>
        <v>Medianamente Efectivo</v>
      </c>
      <c r="AL227" s="398">
        <v>0</v>
      </c>
      <c r="AM227" s="398" t="str">
        <f t="shared" si="44"/>
        <v xml:space="preserve">0% </v>
      </c>
      <c r="AN227" s="398">
        <v>0.88</v>
      </c>
      <c r="AO227" s="398" t="str">
        <f t="shared" si="45"/>
        <v>60%</v>
      </c>
      <c r="AQ227" s="588">
        <f t="shared" si="35"/>
        <v>3</v>
      </c>
      <c r="AR227" s="588" t="str">
        <f t="shared" si="36"/>
        <v>Media</v>
      </c>
      <c r="AS227" s="588">
        <f t="shared" si="37"/>
        <v>1.6</v>
      </c>
      <c r="AT227" s="576" t="str">
        <f t="shared" si="38"/>
        <v>No Significativo</v>
      </c>
      <c r="AU227" s="576" t="str">
        <f t="shared" si="39"/>
        <v>Reputacional</v>
      </c>
      <c r="AV227" s="576">
        <f t="shared" si="40"/>
        <v>4.8000000000000007</v>
      </c>
      <c r="AW227" s="576" t="str">
        <f t="shared" si="41"/>
        <v>Bajo</v>
      </c>
      <c r="AX227" s="579" t="str">
        <f t="shared" si="46"/>
        <v xml:space="preserve"> Aceptar el riesgo. No determinar acciones.</v>
      </c>
      <c r="AZ227" s="585"/>
      <c r="BA227" s="585"/>
      <c r="BB227" s="573"/>
    </row>
    <row r="228" spans="2:54" ht="30.75" customHeight="1">
      <c r="B228" s="567"/>
      <c r="C228" s="570"/>
      <c r="D228" s="598"/>
      <c r="E228" s="598"/>
      <c r="F228" s="598"/>
      <c r="G228" s="598"/>
      <c r="H228" s="598"/>
      <c r="I228" s="598"/>
      <c r="J228" s="570"/>
      <c r="K228" s="210" t="s">
        <v>871</v>
      </c>
      <c r="M228" s="595"/>
      <c r="N228" s="595"/>
      <c r="O228" s="595"/>
      <c r="P228" s="595"/>
      <c r="Q228" s="595"/>
      <c r="R228" s="595"/>
      <c r="S228" s="577"/>
      <c r="U228" s="402" t="str">
        <f t="shared" si="30"/>
        <v>Seguimiento al cumplimiento de la matriz de requisitos legales ambientales</v>
      </c>
      <c r="V228" s="397" t="s">
        <v>120</v>
      </c>
      <c r="W228" s="397" t="s">
        <v>121</v>
      </c>
      <c r="X228" s="563">
        <v>2</v>
      </c>
      <c r="Y228" s="564"/>
      <c r="Z228" s="565"/>
      <c r="AA228" s="563">
        <v>1</v>
      </c>
      <c r="AB228" s="564"/>
      <c r="AC228" s="565"/>
      <c r="AD228" s="563">
        <v>2</v>
      </c>
      <c r="AE228" s="564"/>
      <c r="AF228" s="565"/>
      <c r="AG228" s="563">
        <v>2</v>
      </c>
      <c r="AH228" s="564"/>
      <c r="AI228" s="565"/>
      <c r="AJ228" s="398">
        <f t="shared" si="42"/>
        <v>0.875</v>
      </c>
      <c r="AK228" s="398" t="str">
        <f t="shared" si="43"/>
        <v>Efectivo</v>
      </c>
      <c r="AL228" s="398">
        <v>0</v>
      </c>
      <c r="AM228" s="398" t="str">
        <f t="shared" si="44"/>
        <v xml:space="preserve">0% </v>
      </c>
      <c r="AN228" s="398">
        <v>0.88</v>
      </c>
      <c r="AO228" s="398" t="str">
        <f t="shared" si="45"/>
        <v>60%</v>
      </c>
      <c r="AQ228" s="589"/>
      <c r="AR228" s="589"/>
      <c r="AS228" s="589"/>
      <c r="AT228" s="577"/>
      <c r="AU228" s="577"/>
      <c r="AV228" s="577"/>
      <c r="AW228" s="577"/>
      <c r="AX228" s="580"/>
      <c r="AZ228" s="586"/>
      <c r="BA228" s="586"/>
      <c r="BB228" s="574"/>
    </row>
    <row r="229" spans="2:54" ht="30.75" customHeight="1">
      <c r="B229" s="568"/>
      <c r="C229" s="571"/>
      <c r="D229" s="592"/>
      <c r="E229" s="592"/>
      <c r="F229" s="592"/>
      <c r="G229" s="592"/>
      <c r="H229" s="592"/>
      <c r="I229" s="592"/>
      <c r="J229" s="571"/>
      <c r="K229" s="210" t="s">
        <v>873</v>
      </c>
      <c r="M229" s="596"/>
      <c r="N229" s="596"/>
      <c r="O229" s="596"/>
      <c r="P229" s="596"/>
      <c r="Q229" s="596"/>
      <c r="R229" s="596"/>
      <c r="S229" s="578"/>
      <c r="U229" s="402" t="str">
        <f t="shared" si="30"/>
        <v>Respuestas oportunas a las comunicaciones externas de índole ambiental</v>
      </c>
      <c r="V229" s="397" t="s">
        <v>120</v>
      </c>
      <c r="W229" s="397" t="s">
        <v>107</v>
      </c>
      <c r="X229" s="563">
        <v>2</v>
      </c>
      <c r="Y229" s="564"/>
      <c r="Z229" s="565"/>
      <c r="AA229" s="563">
        <v>0</v>
      </c>
      <c r="AB229" s="564"/>
      <c r="AC229" s="565"/>
      <c r="AD229" s="563">
        <v>2</v>
      </c>
      <c r="AE229" s="564"/>
      <c r="AF229" s="565"/>
      <c r="AG229" s="563">
        <v>2</v>
      </c>
      <c r="AH229" s="564"/>
      <c r="AI229" s="565"/>
      <c r="AJ229" s="398">
        <f t="shared" si="42"/>
        <v>0.75</v>
      </c>
      <c r="AK229" s="398" t="str">
        <f t="shared" si="43"/>
        <v>Medianamente Efectivo</v>
      </c>
      <c r="AL229" s="398">
        <v>0</v>
      </c>
      <c r="AM229" s="398" t="str">
        <f t="shared" si="44"/>
        <v xml:space="preserve">0% </v>
      </c>
      <c r="AN229" s="398">
        <v>0.88</v>
      </c>
      <c r="AO229" s="398" t="str">
        <f t="shared" si="45"/>
        <v>60%</v>
      </c>
      <c r="AQ229" s="590"/>
      <c r="AR229" s="590"/>
      <c r="AS229" s="590"/>
      <c r="AT229" s="578"/>
      <c r="AU229" s="578"/>
      <c r="AV229" s="578"/>
      <c r="AW229" s="578"/>
      <c r="AX229" s="581"/>
      <c r="AZ229" s="587"/>
      <c r="BA229" s="587"/>
      <c r="BB229" s="575"/>
    </row>
    <row r="230" spans="2:54" ht="26.25" customHeight="1">
      <c r="B230" s="597" t="s">
        <v>898</v>
      </c>
      <c r="C230" s="593" t="s">
        <v>698</v>
      </c>
      <c r="D230" s="591"/>
      <c r="E230" s="591"/>
      <c r="F230" s="591"/>
      <c r="G230" s="591" t="s">
        <v>119</v>
      </c>
      <c r="H230" s="591"/>
      <c r="I230" s="591"/>
      <c r="J230" s="593" t="s">
        <v>697</v>
      </c>
      <c r="K230" s="210" t="s">
        <v>794</v>
      </c>
      <c r="M230" s="594">
        <v>2</v>
      </c>
      <c r="N230" s="594" t="str">
        <f t="shared" si="31"/>
        <v>Baja</v>
      </c>
      <c r="O230" s="594">
        <v>5</v>
      </c>
      <c r="P230" s="594" t="str">
        <f t="shared" si="32"/>
        <v>Significativo</v>
      </c>
      <c r="Q230" s="594" t="s">
        <v>48</v>
      </c>
      <c r="R230" s="594">
        <f t="shared" si="33"/>
        <v>10</v>
      </c>
      <c r="S230" s="576" t="str">
        <f t="shared" si="34"/>
        <v>Medio</v>
      </c>
      <c r="U230" s="402" t="str">
        <f t="shared" si="30"/>
        <v>Seguimiento y revisión a la Matriz de requisitos legales ambientales</v>
      </c>
      <c r="V230" s="397" t="s">
        <v>120</v>
      </c>
      <c r="W230" s="397" t="s">
        <v>121</v>
      </c>
      <c r="X230" s="563">
        <v>2</v>
      </c>
      <c r="Y230" s="564"/>
      <c r="Z230" s="565"/>
      <c r="AA230" s="563">
        <v>1</v>
      </c>
      <c r="AB230" s="564"/>
      <c r="AC230" s="565"/>
      <c r="AD230" s="563">
        <v>2</v>
      </c>
      <c r="AE230" s="564"/>
      <c r="AF230" s="565"/>
      <c r="AG230" s="563">
        <v>2</v>
      </c>
      <c r="AH230" s="564"/>
      <c r="AI230" s="565"/>
      <c r="AJ230" s="398">
        <f t="shared" si="42"/>
        <v>0.875</v>
      </c>
      <c r="AK230" s="398" t="str">
        <f t="shared" si="43"/>
        <v>Efectivo</v>
      </c>
      <c r="AL230" s="398">
        <v>0</v>
      </c>
      <c r="AM230" s="398" t="str">
        <f t="shared" si="44"/>
        <v xml:space="preserve">0% </v>
      </c>
      <c r="AN230" s="398">
        <v>0.88</v>
      </c>
      <c r="AO230" s="398" t="str">
        <f t="shared" si="45"/>
        <v>60%</v>
      </c>
      <c r="AQ230" s="588">
        <f t="shared" si="35"/>
        <v>2</v>
      </c>
      <c r="AR230" s="588" t="str">
        <f t="shared" si="36"/>
        <v>Baja</v>
      </c>
      <c r="AS230" s="588">
        <f t="shared" si="37"/>
        <v>2</v>
      </c>
      <c r="AT230" s="576" t="str">
        <f t="shared" si="38"/>
        <v>Bajo</v>
      </c>
      <c r="AU230" s="576" t="str">
        <f t="shared" si="39"/>
        <v>Ambiental</v>
      </c>
      <c r="AV230" s="576">
        <f t="shared" si="40"/>
        <v>4</v>
      </c>
      <c r="AW230" s="576" t="str">
        <f t="shared" si="41"/>
        <v>Bajo</v>
      </c>
      <c r="AX230" s="579" t="str">
        <f t="shared" si="46"/>
        <v xml:space="preserve"> Aceptar el riesgo. No determinar acciones.</v>
      </c>
      <c r="AZ230" s="585"/>
      <c r="BA230" s="585"/>
      <c r="BB230" s="573"/>
    </row>
    <row r="231" spans="2:54" ht="31.5" customHeight="1">
      <c r="B231" s="567"/>
      <c r="C231" s="570"/>
      <c r="D231" s="598"/>
      <c r="E231" s="598"/>
      <c r="F231" s="598"/>
      <c r="G231" s="598"/>
      <c r="H231" s="598"/>
      <c r="I231" s="598"/>
      <c r="J231" s="570"/>
      <c r="K231" s="210" t="s">
        <v>875</v>
      </c>
      <c r="M231" s="595"/>
      <c r="N231" s="595"/>
      <c r="O231" s="595"/>
      <c r="P231" s="595"/>
      <c r="Q231" s="595"/>
      <c r="R231" s="595"/>
      <c r="S231" s="577"/>
      <c r="U231" s="402" t="str">
        <f t="shared" si="30"/>
        <v>Mantenimiento del sistema de gestión ambiental bajo la NTC ISO 14001</v>
      </c>
      <c r="V231" s="397" t="s">
        <v>120</v>
      </c>
      <c r="W231" s="397" t="s">
        <v>107</v>
      </c>
      <c r="X231" s="563">
        <v>2</v>
      </c>
      <c r="Y231" s="564"/>
      <c r="Z231" s="565"/>
      <c r="AA231" s="563">
        <v>1</v>
      </c>
      <c r="AB231" s="564"/>
      <c r="AC231" s="565"/>
      <c r="AD231" s="563">
        <v>2</v>
      </c>
      <c r="AE231" s="564"/>
      <c r="AF231" s="565"/>
      <c r="AG231" s="563">
        <v>2</v>
      </c>
      <c r="AH231" s="564"/>
      <c r="AI231" s="565"/>
      <c r="AJ231" s="398">
        <f t="shared" si="42"/>
        <v>0.875</v>
      </c>
      <c r="AK231" s="398" t="str">
        <f t="shared" si="43"/>
        <v>Efectivo</v>
      </c>
      <c r="AL231" s="398">
        <v>0</v>
      </c>
      <c r="AM231" s="398" t="str">
        <f t="shared" si="44"/>
        <v xml:space="preserve">0% </v>
      </c>
      <c r="AN231" s="398">
        <v>0.88</v>
      </c>
      <c r="AO231" s="398" t="str">
        <f t="shared" si="45"/>
        <v>60%</v>
      </c>
      <c r="AQ231" s="589"/>
      <c r="AR231" s="589"/>
      <c r="AS231" s="589"/>
      <c r="AT231" s="577"/>
      <c r="AU231" s="577"/>
      <c r="AV231" s="577"/>
      <c r="AW231" s="577"/>
      <c r="AX231" s="580"/>
      <c r="AZ231" s="586"/>
      <c r="BA231" s="586"/>
      <c r="BB231" s="574"/>
    </row>
    <row r="232" spans="2:54" ht="31.5" customHeight="1">
      <c r="B232" s="567"/>
      <c r="C232" s="570"/>
      <c r="D232" s="592"/>
      <c r="E232" s="592"/>
      <c r="F232" s="592"/>
      <c r="G232" s="592"/>
      <c r="H232" s="592"/>
      <c r="I232" s="592"/>
      <c r="J232" s="571"/>
      <c r="K232" s="210" t="s">
        <v>874</v>
      </c>
      <c r="M232" s="595"/>
      <c r="N232" s="595"/>
      <c r="O232" s="595"/>
      <c r="P232" s="595"/>
      <c r="Q232" s="595"/>
      <c r="R232" s="595"/>
      <c r="S232" s="577"/>
      <c r="U232" s="402" t="str">
        <f t="shared" si="30"/>
        <v>Evidencia de oficios y comunicaciones con las autoridades ambientales</v>
      </c>
      <c r="V232" s="397" t="s">
        <v>120</v>
      </c>
      <c r="W232" s="397" t="s">
        <v>121</v>
      </c>
      <c r="X232" s="563">
        <v>2</v>
      </c>
      <c r="Y232" s="564"/>
      <c r="Z232" s="565"/>
      <c r="AA232" s="563">
        <v>0</v>
      </c>
      <c r="AB232" s="564"/>
      <c r="AC232" s="565"/>
      <c r="AD232" s="563">
        <v>2</v>
      </c>
      <c r="AE232" s="564"/>
      <c r="AF232" s="565"/>
      <c r="AG232" s="563">
        <v>2</v>
      </c>
      <c r="AH232" s="564"/>
      <c r="AI232" s="565"/>
      <c r="AJ232" s="398">
        <f t="shared" si="42"/>
        <v>0.75</v>
      </c>
      <c r="AK232" s="398" t="str">
        <f t="shared" si="43"/>
        <v>Medianamente Efectivo</v>
      </c>
      <c r="AL232" s="398">
        <v>0</v>
      </c>
      <c r="AM232" s="398" t="str">
        <f t="shared" si="44"/>
        <v xml:space="preserve">0% </v>
      </c>
      <c r="AN232" s="398">
        <v>0.88</v>
      </c>
      <c r="AO232" s="398" t="str">
        <f t="shared" si="45"/>
        <v>60%</v>
      </c>
      <c r="AQ232" s="589"/>
      <c r="AR232" s="589"/>
      <c r="AS232" s="589"/>
      <c r="AT232" s="577"/>
      <c r="AU232" s="577"/>
      <c r="AV232" s="577"/>
      <c r="AW232" s="577"/>
      <c r="AX232" s="580"/>
      <c r="AZ232" s="586"/>
      <c r="BA232" s="586"/>
      <c r="BB232" s="574"/>
    </row>
    <row r="233" spans="2:54" ht="26.25" customHeight="1">
      <c r="B233" s="567"/>
      <c r="C233" s="570"/>
      <c r="D233" s="591"/>
      <c r="E233" s="591"/>
      <c r="F233" s="591"/>
      <c r="G233" s="591" t="s">
        <v>119</v>
      </c>
      <c r="H233" s="591"/>
      <c r="I233" s="591"/>
      <c r="J233" s="593" t="s">
        <v>696</v>
      </c>
      <c r="K233" s="210" t="s">
        <v>794</v>
      </c>
      <c r="M233" s="595"/>
      <c r="N233" s="595"/>
      <c r="O233" s="595"/>
      <c r="P233" s="595"/>
      <c r="Q233" s="595"/>
      <c r="R233" s="595"/>
      <c r="S233" s="577"/>
      <c r="T233" s="396"/>
      <c r="U233" s="402" t="str">
        <f t="shared" si="30"/>
        <v>Seguimiento y revisión a la Matriz de requisitos legales ambientales</v>
      </c>
      <c r="V233" s="397" t="s">
        <v>120</v>
      </c>
      <c r="W233" s="397" t="s">
        <v>121</v>
      </c>
      <c r="X233" s="563">
        <v>2</v>
      </c>
      <c r="Y233" s="564"/>
      <c r="Z233" s="565"/>
      <c r="AA233" s="563">
        <v>1</v>
      </c>
      <c r="AB233" s="564"/>
      <c r="AC233" s="565"/>
      <c r="AD233" s="563">
        <v>2</v>
      </c>
      <c r="AE233" s="564"/>
      <c r="AF233" s="565"/>
      <c r="AG233" s="563">
        <v>2</v>
      </c>
      <c r="AH233" s="564"/>
      <c r="AI233" s="565"/>
      <c r="AJ233" s="398">
        <f t="shared" si="42"/>
        <v>0.875</v>
      </c>
      <c r="AK233" s="398" t="str">
        <f t="shared" si="43"/>
        <v>Efectivo</v>
      </c>
      <c r="AL233" s="398">
        <v>0</v>
      </c>
      <c r="AM233" s="398" t="str">
        <f t="shared" si="44"/>
        <v xml:space="preserve">0% </v>
      </c>
      <c r="AN233" s="398">
        <v>0.88</v>
      </c>
      <c r="AO233" s="398" t="str">
        <f t="shared" si="45"/>
        <v>60%</v>
      </c>
      <c r="AP233" s="396"/>
      <c r="AQ233" s="589"/>
      <c r="AR233" s="589"/>
      <c r="AS233" s="589"/>
      <c r="AT233" s="577"/>
      <c r="AU233" s="577"/>
      <c r="AV233" s="577"/>
      <c r="AW233" s="577"/>
      <c r="AX233" s="580"/>
      <c r="AY233" s="399"/>
      <c r="AZ233" s="586"/>
      <c r="BA233" s="586"/>
      <c r="BB233" s="574"/>
    </row>
    <row r="234" spans="2:54" ht="31.5" customHeight="1">
      <c r="B234" s="567"/>
      <c r="C234" s="570"/>
      <c r="D234" s="598"/>
      <c r="E234" s="598"/>
      <c r="F234" s="598"/>
      <c r="G234" s="598"/>
      <c r="H234" s="598"/>
      <c r="I234" s="598"/>
      <c r="J234" s="570"/>
      <c r="K234" s="210" t="s">
        <v>875</v>
      </c>
      <c r="M234" s="595"/>
      <c r="N234" s="595"/>
      <c r="O234" s="595"/>
      <c r="P234" s="595"/>
      <c r="Q234" s="595"/>
      <c r="R234" s="595"/>
      <c r="S234" s="577"/>
      <c r="T234" s="396"/>
      <c r="U234" s="402" t="str">
        <f t="shared" si="30"/>
        <v>Mantenimiento del sistema de gestión ambiental bajo la NTC ISO 14001</v>
      </c>
      <c r="V234" s="397" t="s">
        <v>120</v>
      </c>
      <c r="W234" s="397" t="s">
        <v>107</v>
      </c>
      <c r="X234" s="563">
        <v>2</v>
      </c>
      <c r="Y234" s="564"/>
      <c r="Z234" s="565"/>
      <c r="AA234" s="563">
        <v>1</v>
      </c>
      <c r="AB234" s="564"/>
      <c r="AC234" s="565"/>
      <c r="AD234" s="563">
        <v>2</v>
      </c>
      <c r="AE234" s="564"/>
      <c r="AF234" s="565"/>
      <c r="AG234" s="563">
        <v>2</v>
      </c>
      <c r="AH234" s="564"/>
      <c r="AI234" s="565"/>
      <c r="AJ234" s="398">
        <f t="shared" si="42"/>
        <v>0.875</v>
      </c>
      <c r="AK234" s="398" t="str">
        <f t="shared" si="43"/>
        <v>Efectivo</v>
      </c>
      <c r="AL234" s="398">
        <v>0</v>
      </c>
      <c r="AM234" s="398" t="str">
        <f t="shared" si="44"/>
        <v xml:space="preserve">0% </v>
      </c>
      <c r="AN234" s="398">
        <v>0.88</v>
      </c>
      <c r="AO234" s="398" t="str">
        <f t="shared" si="45"/>
        <v>60%</v>
      </c>
      <c r="AP234" s="396"/>
      <c r="AQ234" s="589"/>
      <c r="AR234" s="589"/>
      <c r="AS234" s="589"/>
      <c r="AT234" s="577"/>
      <c r="AU234" s="577"/>
      <c r="AV234" s="577"/>
      <c r="AW234" s="577"/>
      <c r="AX234" s="580"/>
      <c r="AY234" s="399"/>
      <c r="AZ234" s="586"/>
      <c r="BA234" s="586"/>
      <c r="BB234" s="574"/>
    </row>
    <row r="235" spans="2:54" ht="26.25" customHeight="1">
      <c r="B235" s="568"/>
      <c r="C235" s="571"/>
      <c r="D235" s="592"/>
      <c r="E235" s="592"/>
      <c r="F235" s="592"/>
      <c r="G235" s="592"/>
      <c r="H235" s="592"/>
      <c r="I235" s="592"/>
      <c r="J235" s="571"/>
      <c r="K235" s="210" t="s">
        <v>876</v>
      </c>
      <c r="M235" s="596"/>
      <c r="N235" s="596"/>
      <c r="O235" s="596"/>
      <c r="P235" s="596"/>
      <c r="Q235" s="596"/>
      <c r="R235" s="596"/>
      <c r="S235" s="578"/>
      <c r="T235" s="396"/>
      <c r="U235" s="402" t="str">
        <f t="shared" si="30"/>
        <v>Evidencia de oficios y comunicaciones con los entes territoriales</v>
      </c>
      <c r="V235" s="397" t="s">
        <v>120</v>
      </c>
      <c r="W235" s="397" t="s">
        <v>107</v>
      </c>
      <c r="X235" s="563">
        <v>2</v>
      </c>
      <c r="Y235" s="564"/>
      <c r="Z235" s="565"/>
      <c r="AA235" s="563">
        <v>0</v>
      </c>
      <c r="AB235" s="564"/>
      <c r="AC235" s="565"/>
      <c r="AD235" s="563">
        <v>2</v>
      </c>
      <c r="AE235" s="564"/>
      <c r="AF235" s="565"/>
      <c r="AG235" s="563">
        <v>2</v>
      </c>
      <c r="AH235" s="564"/>
      <c r="AI235" s="565"/>
      <c r="AJ235" s="398">
        <f t="shared" si="42"/>
        <v>0.75</v>
      </c>
      <c r="AK235" s="398" t="str">
        <f t="shared" si="43"/>
        <v>Medianamente Efectivo</v>
      </c>
      <c r="AL235" s="398">
        <v>0</v>
      </c>
      <c r="AM235" s="398" t="str">
        <f t="shared" si="44"/>
        <v xml:space="preserve">0% </v>
      </c>
      <c r="AN235" s="398">
        <v>0.88</v>
      </c>
      <c r="AO235" s="398" t="str">
        <f t="shared" si="45"/>
        <v>60%</v>
      </c>
      <c r="AP235" s="396"/>
      <c r="AQ235" s="590"/>
      <c r="AR235" s="590"/>
      <c r="AS235" s="590"/>
      <c r="AT235" s="578"/>
      <c r="AU235" s="578"/>
      <c r="AV235" s="578"/>
      <c r="AW235" s="578"/>
      <c r="AX235" s="581"/>
      <c r="AY235" s="399"/>
      <c r="AZ235" s="587"/>
      <c r="BA235" s="587"/>
      <c r="BB235" s="575"/>
    </row>
    <row r="236" spans="2:54" ht="24.75" customHeight="1">
      <c r="B236" s="597" t="s">
        <v>895</v>
      </c>
      <c r="C236" s="593" t="s">
        <v>695</v>
      </c>
      <c r="D236" s="591"/>
      <c r="E236" s="591"/>
      <c r="F236" s="591"/>
      <c r="G236" s="591" t="s">
        <v>119</v>
      </c>
      <c r="H236" s="591"/>
      <c r="I236" s="591"/>
      <c r="J236" s="593" t="s">
        <v>694</v>
      </c>
      <c r="K236" s="210" t="s">
        <v>794</v>
      </c>
      <c r="M236" s="594">
        <v>3</v>
      </c>
      <c r="N236" s="594" t="str">
        <f t="shared" si="31"/>
        <v>Media</v>
      </c>
      <c r="O236" s="594">
        <v>4</v>
      </c>
      <c r="P236" s="594" t="str">
        <f t="shared" si="32"/>
        <v>Alto</v>
      </c>
      <c r="Q236" s="594" t="s">
        <v>48</v>
      </c>
      <c r="R236" s="594">
        <f t="shared" si="33"/>
        <v>12</v>
      </c>
      <c r="S236" s="576" t="str">
        <f t="shared" si="34"/>
        <v>Medio</v>
      </c>
      <c r="U236" s="402" t="str">
        <f t="shared" si="30"/>
        <v>Seguimiento y revisión a la Matriz de requisitos legales ambientales</v>
      </c>
      <c r="V236" s="397" t="s">
        <v>120</v>
      </c>
      <c r="W236" s="397" t="s">
        <v>121</v>
      </c>
      <c r="X236" s="563">
        <v>2</v>
      </c>
      <c r="Y236" s="564"/>
      <c r="Z236" s="565"/>
      <c r="AA236" s="563">
        <v>1</v>
      </c>
      <c r="AB236" s="564"/>
      <c r="AC236" s="565"/>
      <c r="AD236" s="563">
        <v>2</v>
      </c>
      <c r="AE236" s="564"/>
      <c r="AF236" s="565"/>
      <c r="AG236" s="563">
        <v>2</v>
      </c>
      <c r="AH236" s="564"/>
      <c r="AI236" s="565"/>
      <c r="AJ236" s="398">
        <f t="shared" si="42"/>
        <v>0.875</v>
      </c>
      <c r="AK236" s="398" t="str">
        <f t="shared" si="43"/>
        <v>Efectivo</v>
      </c>
      <c r="AL236" s="398">
        <v>0</v>
      </c>
      <c r="AM236" s="398" t="str">
        <f t="shared" si="44"/>
        <v xml:space="preserve">0% </v>
      </c>
      <c r="AN236" s="398">
        <v>0.88</v>
      </c>
      <c r="AO236" s="398" t="str">
        <f t="shared" si="45"/>
        <v>60%</v>
      </c>
      <c r="AQ236" s="588">
        <f t="shared" si="35"/>
        <v>3</v>
      </c>
      <c r="AR236" s="588" t="str">
        <f t="shared" si="36"/>
        <v>Media</v>
      </c>
      <c r="AS236" s="588">
        <f t="shared" si="37"/>
        <v>1.6</v>
      </c>
      <c r="AT236" s="576" t="str">
        <f t="shared" si="38"/>
        <v>No Significativo</v>
      </c>
      <c r="AU236" s="576" t="str">
        <f t="shared" si="39"/>
        <v>Ambiental</v>
      </c>
      <c r="AV236" s="576">
        <f t="shared" si="40"/>
        <v>4.8000000000000007</v>
      </c>
      <c r="AW236" s="576" t="str">
        <f t="shared" si="41"/>
        <v>Bajo</v>
      </c>
      <c r="AX236" s="579" t="str">
        <f t="shared" si="46"/>
        <v xml:space="preserve"> Aceptar el riesgo. No determinar acciones.</v>
      </c>
      <c r="AZ236" s="585"/>
      <c r="BA236" s="585"/>
      <c r="BB236" s="573"/>
    </row>
    <row r="237" spans="2:54" ht="27.75" customHeight="1">
      <c r="B237" s="567"/>
      <c r="C237" s="570"/>
      <c r="D237" s="598"/>
      <c r="E237" s="598"/>
      <c r="F237" s="598"/>
      <c r="G237" s="598"/>
      <c r="H237" s="598"/>
      <c r="I237" s="598"/>
      <c r="J237" s="570"/>
      <c r="K237" s="210" t="s">
        <v>875</v>
      </c>
      <c r="M237" s="595"/>
      <c r="N237" s="595"/>
      <c r="O237" s="595"/>
      <c r="P237" s="595"/>
      <c r="Q237" s="595"/>
      <c r="R237" s="595"/>
      <c r="S237" s="577"/>
      <c r="U237" s="402" t="str">
        <f t="shared" si="30"/>
        <v>Mantenimiento del sistema de gestión ambiental bajo la NTC ISO 14001</v>
      </c>
      <c r="V237" s="397" t="s">
        <v>120</v>
      </c>
      <c r="W237" s="397" t="s">
        <v>107</v>
      </c>
      <c r="X237" s="563">
        <v>2</v>
      </c>
      <c r="Y237" s="564"/>
      <c r="Z237" s="565"/>
      <c r="AA237" s="563">
        <v>1</v>
      </c>
      <c r="AB237" s="564"/>
      <c r="AC237" s="565"/>
      <c r="AD237" s="563">
        <v>2</v>
      </c>
      <c r="AE237" s="564"/>
      <c r="AF237" s="565"/>
      <c r="AG237" s="563">
        <v>2</v>
      </c>
      <c r="AH237" s="564"/>
      <c r="AI237" s="565"/>
      <c r="AJ237" s="398">
        <f t="shared" si="42"/>
        <v>0.875</v>
      </c>
      <c r="AK237" s="398" t="str">
        <f t="shared" si="43"/>
        <v>Efectivo</v>
      </c>
      <c r="AL237" s="398">
        <v>0</v>
      </c>
      <c r="AM237" s="398" t="str">
        <f t="shared" si="44"/>
        <v xml:space="preserve">0% </v>
      </c>
      <c r="AN237" s="398">
        <v>0.88</v>
      </c>
      <c r="AO237" s="398" t="str">
        <f t="shared" si="45"/>
        <v>60%</v>
      </c>
      <c r="AQ237" s="589"/>
      <c r="AR237" s="589"/>
      <c r="AS237" s="589"/>
      <c r="AT237" s="577"/>
      <c r="AU237" s="577"/>
      <c r="AV237" s="577"/>
      <c r="AW237" s="577"/>
      <c r="AX237" s="580"/>
      <c r="AZ237" s="586"/>
      <c r="BA237" s="586"/>
      <c r="BB237" s="574"/>
    </row>
    <row r="238" spans="2:54" ht="27.75" customHeight="1">
      <c r="B238" s="567"/>
      <c r="C238" s="570"/>
      <c r="D238" s="592"/>
      <c r="E238" s="592"/>
      <c r="F238" s="592"/>
      <c r="G238" s="592"/>
      <c r="H238" s="592"/>
      <c r="I238" s="592"/>
      <c r="J238" s="571"/>
      <c r="K238" s="210" t="s">
        <v>874</v>
      </c>
      <c r="M238" s="595"/>
      <c r="N238" s="595"/>
      <c r="O238" s="595"/>
      <c r="P238" s="595"/>
      <c r="Q238" s="595"/>
      <c r="R238" s="595"/>
      <c r="S238" s="577"/>
      <c r="U238" s="402" t="str">
        <f t="shared" si="30"/>
        <v>Evidencia de oficios y comunicaciones con las autoridades ambientales</v>
      </c>
      <c r="V238" s="397" t="s">
        <v>120</v>
      </c>
      <c r="W238" s="397" t="s">
        <v>121</v>
      </c>
      <c r="X238" s="563">
        <v>2</v>
      </c>
      <c r="Y238" s="564"/>
      <c r="Z238" s="565"/>
      <c r="AA238" s="563">
        <v>0</v>
      </c>
      <c r="AB238" s="564"/>
      <c r="AC238" s="565"/>
      <c r="AD238" s="563">
        <v>2</v>
      </c>
      <c r="AE238" s="564"/>
      <c r="AF238" s="565"/>
      <c r="AG238" s="563">
        <v>2</v>
      </c>
      <c r="AH238" s="564"/>
      <c r="AI238" s="565"/>
      <c r="AJ238" s="398">
        <f t="shared" si="42"/>
        <v>0.75</v>
      </c>
      <c r="AK238" s="398" t="str">
        <f t="shared" si="43"/>
        <v>Medianamente Efectivo</v>
      </c>
      <c r="AL238" s="398">
        <v>0</v>
      </c>
      <c r="AM238" s="398" t="str">
        <f t="shared" si="44"/>
        <v xml:space="preserve">0% </v>
      </c>
      <c r="AN238" s="398">
        <v>0.88</v>
      </c>
      <c r="AO238" s="398" t="str">
        <f t="shared" si="45"/>
        <v>60%</v>
      </c>
      <c r="AQ238" s="589"/>
      <c r="AR238" s="589"/>
      <c r="AS238" s="589"/>
      <c r="AT238" s="577"/>
      <c r="AU238" s="577"/>
      <c r="AV238" s="577"/>
      <c r="AW238" s="577"/>
      <c r="AX238" s="580"/>
      <c r="AZ238" s="586"/>
      <c r="BA238" s="586"/>
      <c r="BB238" s="574"/>
    </row>
    <row r="239" spans="2:54" ht="22.5" customHeight="1">
      <c r="B239" s="567"/>
      <c r="C239" s="570"/>
      <c r="D239" s="591"/>
      <c r="E239" s="591"/>
      <c r="F239" s="591"/>
      <c r="G239" s="591" t="s">
        <v>119</v>
      </c>
      <c r="H239" s="591"/>
      <c r="I239" s="591"/>
      <c r="J239" s="593" t="s">
        <v>693</v>
      </c>
      <c r="K239" s="210" t="s">
        <v>794</v>
      </c>
      <c r="M239" s="595"/>
      <c r="N239" s="595"/>
      <c r="O239" s="595"/>
      <c r="P239" s="595"/>
      <c r="Q239" s="595"/>
      <c r="R239" s="595"/>
      <c r="S239" s="577"/>
      <c r="U239" s="402" t="str">
        <f t="shared" si="30"/>
        <v>Seguimiento y revisión a la Matriz de requisitos legales ambientales</v>
      </c>
      <c r="V239" s="397" t="s">
        <v>120</v>
      </c>
      <c r="W239" s="397" t="s">
        <v>121</v>
      </c>
      <c r="X239" s="563">
        <v>2</v>
      </c>
      <c r="Y239" s="564"/>
      <c r="Z239" s="565"/>
      <c r="AA239" s="563">
        <v>1</v>
      </c>
      <c r="AB239" s="564"/>
      <c r="AC239" s="565"/>
      <c r="AD239" s="563">
        <v>2</v>
      </c>
      <c r="AE239" s="564"/>
      <c r="AF239" s="565"/>
      <c r="AG239" s="563">
        <v>2</v>
      </c>
      <c r="AH239" s="564"/>
      <c r="AI239" s="565"/>
      <c r="AJ239" s="398">
        <f t="shared" si="42"/>
        <v>0.875</v>
      </c>
      <c r="AK239" s="398" t="str">
        <f t="shared" si="43"/>
        <v>Efectivo</v>
      </c>
      <c r="AL239" s="398">
        <v>0</v>
      </c>
      <c r="AM239" s="398" t="str">
        <f t="shared" si="44"/>
        <v xml:space="preserve">0% </v>
      </c>
      <c r="AN239" s="398">
        <v>0.88</v>
      </c>
      <c r="AO239" s="398" t="str">
        <f t="shared" si="45"/>
        <v>60%</v>
      </c>
      <c r="AQ239" s="589"/>
      <c r="AR239" s="589"/>
      <c r="AS239" s="589"/>
      <c r="AT239" s="577"/>
      <c r="AU239" s="577"/>
      <c r="AV239" s="577"/>
      <c r="AW239" s="577"/>
      <c r="AX239" s="580"/>
      <c r="AY239" s="399"/>
      <c r="AZ239" s="586"/>
      <c r="BA239" s="586"/>
      <c r="BB239" s="574"/>
    </row>
    <row r="240" spans="2:54" ht="30" customHeight="1">
      <c r="B240" s="567"/>
      <c r="C240" s="570"/>
      <c r="D240" s="598"/>
      <c r="E240" s="598"/>
      <c r="F240" s="598"/>
      <c r="G240" s="598"/>
      <c r="H240" s="598"/>
      <c r="I240" s="598"/>
      <c r="J240" s="570"/>
      <c r="K240" s="210" t="s">
        <v>875</v>
      </c>
      <c r="M240" s="595"/>
      <c r="N240" s="595"/>
      <c r="O240" s="595"/>
      <c r="P240" s="595"/>
      <c r="Q240" s="595"/>
      <c r="R240" s="595"/>
      <c r="S240" s="577"/>
      <c r="U240" s="402" t="str">
        <f t="shared" si="30"/>
        <v>Mantenimiento del sistema de gestión ambiental bajo la NTC ISO 14001</v>
      </c>
      <c r="V240" s="397" t="s">
        <v>120</v>
      </c>
      <c r="W240" s="397" t="s">
        <v>107</v>
      </c>
      <c r="X240" s="563">
        <v>2</v>
      </c>
      <c r="Y240" s="564"/>
      <c r="Z240" s="565"/>
      <c r="AA240" s="563">
        <v>1</v>
      </c>
      <c r="AB240" s="564"/>
      <c r="AC240" s="565"/>
      <c r="AD240" s="563">
        <v>2</v>
      </c>
      <c r="AE240" s="564"/>
      <c r="AF240" s="565"/>
      <c r="AG240" s="563">
        <v>2</v>
      </c>
      <c r="AH240" s="564"/>
      <c r="AI240" s="565"/>
      <c r="AJ240" s="398">
        <f t="shared" si="42"/>
        <v>0.875</v>
      </c>
      <c r="AK240" s="398" t="str">
        <f t="shared" si="43"/>
        <v>Efectivo</v>
      </c>
      <c r="AL240" s="398">
        <v>0</v>
      </c>
      <c r="AM240" s="398" t="str">
        <f t="shared" si="44"/>
        <v xml:space="preserve">0% </v>
      </c>
      <c r="AN240" s="398">
        <v>0.88</v>
      </c>
      <c r="AO240" s="398" t="str">
        <f t="shared" si="45"/>
        <v>60%</v>
      </c>
      <c r="AQ240" s="589"/>
      <c r="AR240" s="589"/>
      <c r="AS240" s="589"/>
      <c r="AT240" s="577"/>
      <c r="AU240" s="577"/>
      <c r="AV240" s="577"/>
      <c r="AW240" s="577"/>
      <c r="AX240" s="580"/>
      <c r="AY240" s="399"/>
      <c r="AZ240" s="586"/>
      <c r="BA240" s="586"/>
      <c r="BB240" s="574"/>
    </row>
    <row r="241" spans="2:54" ht="30" customHeight="1">
      <c r="B241" s="567"/>
      <c r="C241" s="570"/>
      <c r="D241" s="592"/>
      <c r="E241" s="592"/>
      <c r="F241" s="592"/>
      <c r="G241" s="592"/>
      <c r="H241" s="592"/>
      <c r="I241" s="592"/>
      <c r="J241" s="571"/>
      <c r="K241" s="210" t="s">
        <v>877</v>
      </c>
      <c r="M241" s="595"/>
      <c r="N241" s="595"/>
      <c r="O241" s="595"/>
      <c r="P241" s="595"/>
      <c r="Q241" s="595"/>
      <c r="R241" s="595"/>
      <c r="S241" s="577"/>
      <c r="U241" s="402" t="str">
        <f t="shared" si="30"/>
        <v>Evidencia de oficios y comunicaciones con entes reguladores y de control administrativo</v>
      </c>
      <c r="V241" s="397" t="s">
        <v>120</v>
      </c>
      <c r="W241" s="397" t="s">
        <v>107</v>
      </c>
      <c r="X241" s="563">
        <v>2</v>
      </c>
      <c r="Y241" s="564"/>
      <c r="Z241" s="565"/>
      <c r="AA241" s="563">
        <v>0</v>
      </c>
      <c r="AB241" s="564"/>
      <c r="AC241" s="565"/>
      <c r="AD241" s="563">
        <v>2</v>
      </c>
      <c r="AE241" s="564"/>
      <c r="AF241" s="565"/>
      <c r="AG241" s="563">
        <v>2</v>
      </c>
      <c r="AH241" s="564"/>
      <c r="AI241" s="565"/>
      <c r="AJ241" s="398">
        <f t="shared" si="42"/>
        <v>0.75</v>
      </c>
      <c r="AK241" s="398" t="str">
        <f t="shared" si="43"/>
        <v>Medianamente Efectivo</v>
      </c>
      <c r="AL241" s="398">
        <v>0</v>
      </c>
      <c r="AM241" s="398" t="str">
        <f t="shared" si="44"/>
        <v xml:space="preserve">0% </v>
      </c>
      <c r="AN241" s="398">
        <v>0.88</v>
      </c>
      <c r="AO241" s="398" t="str">
        <f t="shared" si="45"/>
        <v>60%</v>
      </c>
      <c r="AQ241" s="589"/>
      <c r="AR241" s="589"/>
      <c r="AS241" s="589"/>
      <c r="AT241" s="577"/>
      <c r="AU241" s="577"/>
      <c r="AV241" s="577"/>
      <c r="AW241" s="577"/>
      <c r="AX241" s="580"/>
      <c r="AY241" s="399"/>
      <c r="AZ241" s="586"/>
      <c r="BA241" s="586"/>
      <c r="BB241" s="574"/>
    </row>
    <row r="242" spans="2:54" ht="22.5" customHeight="1">
      <c r="B242" s="567"/>
      <c r="C242" s="570"/>
      <c r="D242" s="591"/>
      <c r="E242" s="591"/>
      <c r="F242" s="591"/>
      <c r="G242" s="591" t="s">
        <v>119</v>
      </c>
      <c r="H242" s="591"/>
      <c r="I242" s="591"/>
      <c r="J242" s="593" t="s">
        <v>692</v>
      </c>
      <c r="K242" s="210" t="s">
        <v>794</v>
      </c>
      <c r="M242" s="595"/>
      <c r="N242" s="595"/>
      <c r="O242" s="595"/>
      <c r="P242" s="595"/>
      <c r="Q242" s="595"/>
      <c r="R242" s="595"/>
      <c r="S242" s="577"/>
      <c r="U242" s="402" t="str">
        <f t="shared" si="30"/>
        <v>Seguimiento y revisión a la Matriz de requisitos legales ambientales</v>
      </c>
      <c r="V242" s="397" t="s">
        <v>120</v>
      </c>
      <c r="W242" s="397" t="s">
        <v>121</v>
      </c>
      <c r="X242" s="563">
        <v>2</v>
      </c>
      <c r="Y242" s="564"/>
      <c r="Z242" s="565"/>
      <c r="AA242" s="563">
        <v>1</v>
      </c>
      <c r="AB242" s="564"/>
      <c r="AC242" s="565"/>
      <c r="AD242" s="563">
        <v>2</v>
      </c>
      <c r="AE242" s="564"/>
      <c r="AF242" s="565"/>
      <c r="AG242" s="563">
        <v>2</v>
      </c>
      <c r="AH242" s="564"/>
      <c r="AI242" s="565"/>
      <c r="AJ242" s="398">
        <f t="shared" si="42"/>
        <v>0.875</v>
      </c>
      <c r="AK242" s="398" t="str">
        <f t="shared" si="43"/>
        <v>Efectivo</v>
      </c>
      <c r="AL242" s="398">
        <v>0</v>
      </c>
      <c r="AM242" s="398" t="str">
        <f t="shared" si="44"/>
        <v xml:space="preserve">0% </v>
      </c>
      <c r="AN242" s="398">
        <v>0.88</v>
      </c>
      <c r="AO242" s="398" t="str">
        <f t="shared" si="45"/>
        <v>60%</v>
      </c>
      <c r="AQ242" s="589"/>
      <c r="AR242" s="589"/>
      <c r="AS242" s="589"/>
      <c r="AT242" s="577"/>
      <c r="AU242" s="577"/>
      <c r="AV242" s="577"/>
      <c r="AW242" s="577"/>
      <c r="AX242" s="580"/>
      <c r="AZ242" s="586"/>
      <c r="BA242" s="586"/>
      <c r="BB242" s="574"/>
    </row>
    <row r="243" spans="2:54" ht="27.75" customHeight="1">
      <c r="B243" s="567"/>
      <c r="C243" s="570"/>
      <c r="D243" s="598"/>
      <c r="E243" s="598"/>
      <c r="F243" s="598"/>
      <c r="G243" s="598"/>
      <c r="H243" s="598"/>
      <c r="I243" s="598"/>
      <c r="J243" s="570"/>
      <c r="K243" s="210" t="s">
        <v>875</v>
      </c>
      <c r="M243" s="595"/>
      <c r="N243" s="595"/>
      <c r="O243" s="595"/>
      <c r="P243" s="595"/>
      <c r="Q243" s="595"/>
      <c r="R243" s="595"/>
      <c r="S243" s="577"/>
      <c r="U243" s="402" t="str">
        <f t="shared" si="30"/>
        <v>Mantenimiento del sistema de gestión ambiental bajo la NTC ISO 14001</v>
      </c>
      <c r="V243" s="397" t="s">
        <v>120</v>
      </c>
      <c r="W243" s="397" t="s">
        <v>107</v>
      </c>
      <c r="X243" s="563">
        <v>2</v>
      </c>
      <c r="Y243" s="564"/>
      <c r="Z243" s="565"/>
      <c r="AA243" s="563">
        <v>1</v>
      </c>
      <c r="AB243" s="564"/>
      <c r="AC243" s="565"/>
      <c r="AD243" s="563">
        <v>2</v>
      </c>
      <c r="AE243" s="564"/>
      <c r="AF243" s="565"/>
      <c r="AG243" s="563">
        <v>2</v>
      </c>
      <c r="AH243" s="564"/>
      <c r="AI243" s="565"/>
      <c r="AJ243" s="398">
        <f t="shared" si="42"/>
        <v>0.875</v>
      </c>
      <c r="AK243" s="398" t="str">
        <f t="shared" si="43"/>
        <v>Efectivo</v>
      </c>
      <c r="AL243" s="398">
        <v>0</v>
      </c>
      <c r="AM243" s="398" t="str">
        <f t="shared" si="44"/>
        <v xml:space="preserve">0% </v>
      </c>
      <c r="AN243" s="398">
        <v>0.88</v>
      </c>
      <c r="AO243" s="398" t="str">
        <f t="shared" si="45"/>
        <v>60%</v>
      </c>
      <c r="AQ243" s="589"/>
      <c r="AR243" s="589"/>
      <c r="AS243" s="589"/>
      <c r="AT243" s="577"/>
      <c r="AU243" s="577"/>
      <c r="AV243" s="577"/>
      <c r="AW243" s="577"/>
      <c r="AX243" s="580"/>
      <c r="AZ243" s="586"/>
      <c r="BA243" s="586"/>
      <c r="BB243" s="574"/>
    </row>
    <row r="244" spans="2:54" ht="22.5" customHeight="1">
      <c r="B244" s="568"/>
      <c r="C244" s="571"/>
      <c r="D244" s="592"/>
      <c r="E244" s="592"/>
      <c r="F244" s="592"/>
      <c r="G244" s="592"/>
      <c r="H244" s="592"/>
      <c r="I244" s="592"/>
      <c r="J244" s="571"/>
      <c r="K244" s="210" t="s">
        <v>1096</v>
      </c>
      <c r="M244" s="596"/>
      <c r="N244" s="596"/>
      <c r="O244" s="596"/>
      <c r="P244" s="596"/>
      <c r="Q244" s="596"/>
      <c r="R244" s="596"/>
      <c r="S244" s="578"/>
      <c r="U244" s="402" t="str">
        <f t="shared" si="30"/>
        <v>Evidencia de oficios y comunicaciones con entes territoriales</v>
      </c>
      <c r="V244" s="397" t="s">
        <v>120</v>
      </c>
      <c r="W244" s="397" t="s">
        <v>107</v>
      </c>
      <c r="X244" s="563">
        <v>2</v>
      </c>
      <c r="Y244" s="564"/>
      <c r="Z244" s="565"/>
      <c r="AA244" s="563">
        <v>0</v>
      </c>
      <c r="AB244" s="564"/>
      <c r="AC244" s="565"/>
      <c r="AD244" s="563">
        <v>2</v>
      </c>
      <c r="AE244" s="564"/>
      <c r="AF244" s="565"/>
      <c r="AG244" s="563">
        <v>2</v>
      </c>
      <c r="AH244" s="564"/>
      <c r="AI244" s="565"/>
      <c r="AJ244" s="398">
        <f t="shared" si="42"/>
        <v>0.75</v>
      </c>
      <c r="AK244" s="398" t="str">
        <f t="shared" si="43"/>
        <v>Medianamente Efectivo</v>
      </c>
      <c r="AL244" s="398">
        <v>0</v>
      </c>
      <c r="AM244" s="398" t="str">
        <f t="shared" si="44"/>
        <v xml:space="preserve">0% </v>
      </c>
      <c r="AN244" s="398">
        <v>0.88</v>
      </c>
      <c r="AO244" s="398" t="str">
        <f t="shared" si="45"/>
        <v>60%</v>
      </c>
      <c r="AQ244" s="590"/>
      <c r="AR244" s="590"/>
      <c r="AS244" s="590"/>
      <c r="AT244" s="578"/>
      <c r="AU244" s="578"/>
      <c r="AV244" s="578"/>
      <c r="AW244" s="578"/>
      <c r="AX244" s="581"/>
      <c r="AZ244" s="587"/>
      <c r="BA244" s="587"/>
      <c r="BB244" s="575"/>
    </row>
    <row r="245" spans="2:54" ht="30" customHeight="1">
      <c r="B245" s="597" t="s">
        <v>677</v>
      </c>
      <c r="C245" s="593" t="s">
        <v>691</v>
      </c>
      <c r="D245" s="591"/>
      <c r="E245" s="591"/>
      <c r="F245" s="591"/>
      <c r="G245" s="591" t="s">
        <v>119</v>
      </c>
      <c r="H245" s="591"/>
      <c r="I245" s="591"/>
      <c r="J245" s="593" t="s">
        <v>690</v>
      </c>
      <c r="K245" s="210" t="s">
        <v>1097</v>
      </c>
      <c r="M245" s="594">
        <v>4</v>
      </c>
      <c r="N245" s="594" t="str">
        <f t="shared" si="31"/>
        <v>Alta</v>
      </c>
      <c r="O245" s="594">
        <v>5</v>
      </c>
      <c r="P245" s="594" t="str">
        <f t="shared" si="32"/>
        <v>Significativo</v>
      </c>
      <c r="Q245" s="594" t="s">
        <v>48</v>
      </c>
      <c r="R245" s="594">
        <f t="shared" si="33"/>
        <v>20</v>
      </c>
      <c r="S245" s="576" t="str">
        <f t="shared" si="34"/>
        <v>Alto</v>
      </c>
      <c r="U245" s="402" t="str">
        <f t="shared" si="30"/>
        <v>Presentación de informes mensuales ambientales</v>
      </c>
      <c r="V245" s="397" t="s">
        <v>109</v>
      </c>
      <c r="W245" s="397" t="s">
        <v>121</v>
      </c>
      <c r="X245" s="563">
        <v>2</v>
      </c>
      <c r="Y245" s="564"/>
      <c r="Z245" s="565"/>
      <c r="AA245" s="563">
        <v>0</v>
      </c>
      <c r="AB245" s="564"/>
      <c r="AC245" s="565"/>
      <c r="AD245" s="563">
        <v>2</v>
      </c>
      <c r="AE245" s="564"/>
      <c r="AF245" s="565"/>
      <c r="AG245" s="563">
        <v>2</v>
      </c>
      <c r="AH245" s="564"/>
      <c r="AI245" s="565"/>
      <c r="AJ245" s="398">
        <f t="shared" si="42"/>
        <v>0.75</v>
      </c>
      <c r="AK245" s="398" t="str">
        <f t="shared" si="43"/>
        <v>Medianamente Efectivo</v>
      </c>
      <c r="AL245" s="398">
        <v>0</v>
      </c>
      <c r="AM245" s="398" t="str">
        <f t="shared" si="44"/>
        <v xml:space="preserve">0% </v>
      </c>
      <c r="AN245" s="398">
        <v>0.88</v>
      </c>
      <c r="AO245" s="398" t="str">
        <f t="shared" si="45"/>
        <v>60%</v>
      </c>
      <c r="AQ245" s="588">
        <f t="shared" si="35"/>
        <v>4</v>
      </c>
      <c r="AR245" s="588" t="str">
        <f t="shared" si="36"/>
        <v>Alta</v>
      </c>
      <c r="AS245" s="588">
        <f t="shared" si="37"/>
        <v>2</v>
      </c>
      <c r="AT245" s="576" t="str">
        <f t="shared" si="38"/>
        <v>Bajo</v>
      </c>
      <c r="AU245" s="576" t="str">
        <f t="shared" si="39"/>
        <v>Ambiental</v>
      </c>
      <c r="AV245" s="576">
        <f t="shared" si="40"/>
        <v>8</v>
      </c>
      <c r="AW245" s="576" t="str">
        <f t="shared" si="41"/>
        <v>Medio</v>
      </c>
      <c r="AX245" s="579" t="str">
        <f t="shared" si="46"/>
        <v xml:space="preserve"> Evaluar a juicio de experto la nececidad de deterrminar acciones para prevenir su ocurrencia</v>
      </c>
      <c r="AY245" s="399"/>
      <c r="AZ245" s="582" t="s">
        <v>1098</v>
      </c>
      <c r="BA245" s="585" t="s">
        <v>893</v>
      </c>
      <c r="BB245" s="573" t="s">
        <v>1131</v>
      </c>
    </row>
    <row r="246" spans="2:54" ht="30" customHeight="1">
      <c r="B246" s="567"/>
      <c r="C246" s="570"/>
      <c r="D246" s="598"/>
      <c r="E246" s="598"/>
      <c r="F246" s="598"/>
      <c r="G246" s="598"/>
      <c r="H246" s="598"/>
      <c r="I246" s="598"/>
      <c r="J246" s="570"/>
      <c r="K246" s="210" t="s">
        <v>801</v>
      </c>
      <c r="M246" s="595"/>
      <c r="N246" s="595"/>
      <c r="O246" s="595"/>
      <c r="P246" s="595"/>
      <c r="Q246" s="595"/>
      <c r="R246" s="595"/>
      <c r="S246" s="577"/>
      <c r="U246" s="402" t="str">
        <f t="shared" si="30"/>
        <v>Seguimiento, revisión y actualización de la Matriz de requisitos legales ambientales</v>
      </c>
      <c r="V246" s="397" t="s">
        <v>109</v>
      </c>
      <c r="W246" s="397" t="s">
        <v>121</v>
      </c>
      <c r="X246" s="563">
        <v>2</v>
      </c>
      <c r="Y246" s="564"/>
      <c r="Z246" s="565"/>
      <c r="AA246" s="563">
        <v>1</v>
      </c>
      <c r="AB246" s="564"/>
      <c r="AC246" s="565"/>
      <c r="AD246" s="563">
        <v>2</v>
      </c>
      <c r="AE246" s="564"/>
      <c r="AF246" s="565"/>
      <c r="AG246" s="563">
        <v>2</v>
      </c>
      <c r="AH246" s="564"/>
      <c r="AI246" s="565"/>
      <c r="AJ246" s="398">
        <f t="shared" si="42"/>
        <v>0.875</v>
      </c>
      <c r="AK246" s="398" t="str">
        <f t="shared" si="43"/>
        <v>Efectivo</v>
      </c>
      <c r="AL246" s="398">
        <v>0</v>
      </c>
      <c r="AM246" s="398" t="str">
        <f t="shared" si="44"/>
        <v xml:space="preserve">0% </v>
      </c>
      <c r="AN246" s="398">
        <v>0.88</v>
      </c>
      <c r="AO246" s="398" t="str">
        <f t="shared" si="45"/>
        <v>60%</v>
      </c>
      <c r="AQ246" s="589"/>
      <c r="AR246" s="589"/>
      <c r="AS246" s="589"/>
      <c r="AT246" s="577"/>
      <c r="AU246" s="577"/>
      <c r="AV246" s="577"/>
      <c r="AW246" s="577"/>
      <c r="AX246" s="580"/>
      <c r="AY246" s="399"/>
      <c r="AZ246" s="583"/>
      <c r="BA246" s="586"/>
      <c r="BB246" s="574"/>
    </row>
    <row r="247" spans="2:54" ht="30" customHeight="1">
      <c r="B247" s="567"/>
      <c r="C247" s="570"/>
      <c r="D247" s="598"/>
      <c r="E247" s="598"/>
      <c r="F247" s="598"/>
      <c r="G247" s="598"/>
      <c r="H247" s="598"/>
      <c r="I247" s="598"/>
      <c r="J247" s="570"/>
      <c r="K247" s="210" t="s">
        <v>1099</v>
      </c>
      <c r="M247" s="595"/>
      <c r="N247" s="595"/>
      <c r="O247" s="595"/>
      <c r="P247" s="595"/>
      <c r="Q247" s="595"/>
      <c r="R247" s="595"/>
      <c r="S247" s="577"/>
      <c r="U247" s="402" t="str">
        <f t="shared" si="30"/>
        <v xml:space="preserve">Registros de inspecciones y capacitaciones ambientales </v>
      </c>
      <c r="V247" s="397" t="s">
        <v>109</v>
      </c>
      <c r="W247" s="397" t="s">
        <v>121</v>
      </c>
      <c r="X247" s="563">
        <v>2</v>
      </c>
      <c r="Y247" s="564"/>
      <c r="Z247" s="565"/>
      <c r="AA247" s="563">
        <v>0</v>
      </c>
      <c r="AB247" s="564"/>
      <c r="AC247" s="565"/>
      <c r="AD247" s="563">
        <v>2</v>
      </c>
      <c r="AE247" s="564"/>
      <c r="AF247" s="565"/>
      <c r="AG247" s="563">
        <v>2</v>
      </c>
      <c r="AH247" s="564"/>
      <c r="AI247" s="565"/>
      <c r="AJ247" s="398">
        <f t="shared" si="42"/>
        <v>0.75</v>
      </c>
      <c r="AK247" s="398" t="str">
        <f t="shared" si="43"/>
        <v>Medianamente Efectivo</v>
      </c>
      <c r="AL247" s="398">
        <v>0</v>
      </c>
      <c r="AM247" s="398" t="str">
        <f t="shared" si="44"/>
        <v xml:space="preserve">0% </v>
      </c>
      <c r="AN247" s="398">
        <v>0.88</v>
      </c>
      <c r="AO247" s="398" t="str">
        <f t="shared" si="45"/>
        <v>60%</v>
      </c>
      <c r="AQ247" s="589"/>
      <c r="AR247" s="589"/>
      <c r="AS247" s="589"/>
      <c r="AT247" s="577"/>
      <c r="AU247" s="577"/>
      <c r="AV247" s="577"/>
      <c r="AW247" s="577"/>
      <c r="AX247" s="580"/>
      <c r="AY247" s="399"/>
      <c r="AZ247" s="583"/>
      <c r="BA247" s="586"/>
      <c r="BB247" s="574"/>
    </row>
    <row r="248" spans="2:54" ht="30" customHeight="1">
      <c r="B248" s="568"/>
      <c r="C248" s="571"/>
      <c r="D248" s="592"/>
      <c r="E248" s="592"/>
      <c r="F248" s="592"/>
      <c r="G248" s="592"/>
      <c r="H248" s="592"/>
      <c r="I248" s="592"/>
      <c r="J248" s="571"/>
      <c r="K248" s="210" t="s">
        <v>878</v>
      </c>
      <c r="M248" s="596"/>
      <c r="N248" s="596"/>
      <c r="O248" s="596"/>
      <c r="P248" s="596"/>
      <c r="Q248" s="596"/>
      <c r="R248" s="596"/>
      <c r="S248" s="578"/>
      <c r="U248" s="402" t="str">
        <f t="shared" si="30"/>
        <v>Seguimiento y revisión al documento a la Matriz de identificación de aspectos e impactos ambientales</v>
      </c>
      <c r="V248" s="397" t="s">
        <v>120</v>
      </c>
      <c r="W248" s="397" t="s">
        <v>121</v>
      </c>
      <c r="X248" s="563">
        <v>2</v>
      </c>
      <c r="Y248" s="564"/>
      <c r="Z248" s="565"/>
      <c r="AA248" s="563">
        <v>1</v>
      </c>
      <c r="AB248" s="564"/>
      <c r="AC248" s="565"/>
      <c r="AD248" s="563">
        <v>2</v>
      </c>
      <c r="AE248" s="564"/>
      <c r="AF248" s="565"/>
      <c r="AG248" s="563">
        <v>2</v>
      </c>
      <c r="AH248" s="564"/>
      <c r="AI248" s="565"/>
      <c r="AJ248" s="398">
        <f t="shared" si="42"/>
        <v>0.875</v>
      </c>
      <c r="AK248" s="398" t="str">
        <f t="shared" si="43"/>
        <v>Efectivo</v>
      </c>
      <c r="AL248" s="398">
        <v>0</v>
      </c>
      <c r="AM248" s="398" t="str">
        <f t="shared" si="44"/>
        <v xml:space="preserve">0% </v>
      </c>
      <c r="AN248" s="398">
        <v>0.88</v>
      </c>
      <c r="AO248" s="398" t="str">
        <f t="shared" si="45"/>
        <v>60%</v>
      </c>
      <c r="AQ248" s="590"/>
      <c r="AR248" s="590"/>
      <c r="AS248" s="590"/>
      <c r="AT248" s="578"/>
      <c r="AU248" s="578"/>
      <c r="AV248" s="578"/>
      <c r="AW248" s="578"/>
      <c r="AX248" s="581"/>
      <c r="AY248" s="399"/>
      <c r="AZ248" s="584"/>
      <c r="BA248" s="587"/>
      <c r="BB248" s="575"/>
    </row>
    <row r="249" spans="2:54" ht="30" customHeight="1">
      <c r="B249" s="597" t="s">
        <v>677</v>
      </c>
      <c r="C249" s="593" t="s">
        <v>689</v>
      </c>
      <c r="D249" s="572"/>
      <c r="E249" s="572"/>
      <c r="F249" s="572"/>
      <c r="G249" s="572" t="s">
        <v>119</v>
      </c>
      <c r="H249" s="572"/>
      <c r="I249" s="572"/>
      <c r="J249" s="593" t="s">
        <v>881</v>
      </c>
      <c r="K249" s="210" t="s">
        <v>1100</v>
      </c>
      <c r="M249" s="594">
        <v>4</v>
      </c>
      <c r="N249" s="594" t="str">
        <f t="shared" si="31"/>
        <v>Alta</v>
      </c>
      <c r="O249" s="594">
        <v>5</v>
      </c>
      <c r="P249" s="594" t="str">
        <f t="shared" si="32"/>
        <v>Significativo</v>
      </c>
      <c r="Q249" s="594" t="s">
        <v>48</v>
      </c>
      <c r="R249" s="594">
        <f t="shared" si="33"/>
        <v>20</v>
      </c>
      <c r="S249" s="576" t="str">
        <f t="shared" si="34"/>
        <v>Alto</v>
      </c>
      <c r="U249" s="402" t="str">
        <f t="shared" si="30"/>
        <v>Auditorías internas al sistema de gestión ambiental</v>
      </c>
      <c r="V249" s="397" t="s">
        <v>109</v>
      </c>
      <c r="W249" s="397" t="s">
        <v>121</v>
      </c>
      <c r="X249" s="563">
        <v>2</v>
      </c>
      <c r="Y249" s="564"/>
      <c r="Z249" s="565"/>
      <c r="AA249" s="563">
        <v>1</v>
      </c>
      <c r="AB249" s="564"/>
      <c r="AC249" s="565"/>
      <c r="AD249" s="563">
        <v>2</v>
      </c>
      <c r="AE249" s="564"/>
      <c r="AF249" s="565"/>
      <c r="AG249" s="563">
        <v>2</v>
      </c>
      <c r="AH249" s="564"/>
      <c r="AI249" s="565"/>
      <c r="AJ249" s="398">
        <f t="shared" si="42"/>
        <v>0.875</v>
      </c>
      <c r="AK249" s="398" t="str">
        <f t="shared" si="43"/>
        <v>Efectivo</v>
      </c>
      <c r="AL249" s="398">
        <v>0</v>
      </c>
      <c r="AM249" s="398" t="str">
        <f t="shared" si="44"/>
        <v xml:space="preserve">0% </v>
      </c>
      <c r="AN249" s="398">
        <v>0.88</v>
      </c>
      <c r="AO249" s="398" t="str">
        <f t="shared" si="45"/>
        <v>60%</v>
      </c>
      <c r="AQ249" s="588">
        <f t="shared" si="35"/>
        <v>4</v>
      </c>
      <c r="AR249" s="588" t="str">
        <f t="shared" si="36"/>
        <v>Alta</v>
      </c>
      <c r="AS249" s="588">
        <f t="shared" si="37"/>
        <v>2</v>
      </c>
      <c r="AT249" s="576" t="str">
        <f t="shared" si="38"/>
        <v>Bajo</v>
      </c>
      <c r="AU249" s="576" t="str">
        <f t="shared" si="39"/>
        <v>Ambiental</v>
      </c>
      <c r="AV249" s="576">
        <f t="shared" si="40"/>
        <v>8</v>
      </c>
      <c r="AW249" s="576" t="str">
        <f t="shared" si="41"/>
        <v>Medio</v>
      </c>
      <c r="AX249" s="579" t="str">
        <f t="shared" si="46"/>
        <v xml:space="preserve"> Evaluar a juicio de experto la nececidad de deterrminar acciones para prevenir su ocurrencia</v>
      </c>
      <c r="AZ249" s="582" t="s">
        <v>1098</v>
      </c>
      <c r="BA249" s="585" t="s">
        <v>893</v>
      </c>
      <c r="BB249" s="573" t="s">
        <v>1131</v>
      </c>
    </row>
    <row r="250" spans="2:54" ht="30" customHeight="1">
      <c r="B250" s="567"/>
      <c r="C250" s="570"/>
      <c r="D250" s="572"/>
      <c r="E250" s="572"/>
      <c r="F250" s="572"/>
      <c r="G250" s="572"/>
      <c r="H250" s="572"/>
      <c r="I250" s="572"/>
      <c r="J250" s="571"/>
      <c r="K250" s="210" t="s">
        <v>879</v>
      </c>
      <c r="M250" s="595"/>
      <c r="N250" s="595"/>
      <c r="O250" s="595"/>
      <c r="P250" s="595"/>
      <c r="Q250" s="595"/>
      <c r="R250" s="595"/>
      <c r="S250" s="577"/>
      <c r="U250" s="402" t="str">
        <f t="shared" si="30"/>
        <v>Elaboración e implementación de planes de acción, observaciones y oportunidades de mejora.</v>
      </c>
      <c r="V250" s="397" t="s">
        <v>109</v>
      </c>
      <c r="W250" s="397" t="s">
        <v>121</v>
      </c>
      <c r="X250" s="563">
        <v>2</v>
      </c>
      <c r="Y250" s="564"/>
      <c r="Z250" s="565"/>
      <c r="AA250" s="563">
        <v>0</v>
      </c>
      <c r="AB250" s="564"/>
      <c r="AC250" s="565"/>
      <c r="AD250" s="563">
        <v>2</v>
      </c>
      <c r="AE250" s="564"/>
      <c r="AF250" s="565"/>
      <c r="AG250" s="563">
        <v>2</v>
      </c>
      <c r="AH250" s="564"/>
      <c r="AI250" s="565"/>
      <c r="AJ250" s="398">
        <f t="shared" si="42"/>
        <v>0.75</v>
      </c>
      <c r="AK250" s="398" t="str">
        <f t="shared" si="43"/>
        <v>Medianamente Efectivo</v>
      </c>
      <c r="AL250" s="398">
        <v>0</v>
      </c>
      <c r="AM250" s="398" t="str">
        <f t="shared" si="44"/>
        <v xml:space="preserve">0% </v>
      </c>
      <c r="AN250" s="398">
        <v>0.88</v>
      </c>
      <c r="AO250" s="398" t="str">
        <f t="shared" si="45"/>
        <v>60%</v>
      </c>
      <c r="AQ250" s="589"/>
      <c r="AR250" s="589"/>
      <c r="AS250" s="589"/>
      <c r="AT250" s="577"/>
      <c r="AU250" s="577"/>
      <c r="AV250" s="577"/>
      <c r="AW250" s="577"/>
      <c r="AX250" s="580"/>
      <c r="AZ250" s="583"/>
      <c r="BA250" s="586"/>
      <c r="BB250" s="574"/>
    </row>
    <row r="251" spans="2:54" ht="30" customHeight="1">
      <c r="B251" s="567"/>
      <c r="C251" s="570"/>
      <c r="D251" s="572"/>
      <c r="E251" s="572"/>
      <c r="F251" s="572"/>
      <c r="G251" s="572" t="s">
        <v>119</v>
      </c>
      <c r="H251" s="572"/>
      <c r="I251" s="572"/>
      <c r="J251" s="593" t="s">
        <v>880</v>
      </c>
      <c r="K251" s="210" t="s">
        <v>1101</v>
      </c>
      <c r="M251" s="595"/>
      <c r="N251" s="595"/>
      <c r="O251" s="595"/>
      <c r="P251" s="595"/>
      <c r="Q251" s="595"/>
      <c r="R251" s="595"/>
      <c r="S251" s="577"/>
      <c r="U251" s="402" t="str">
        <f t="shared" si="30"/>
        <v>Seguimiento al cumplimiento ambiental bajo la interpretación de los  numerales de la norma ISO 14001.</v>
      </c>
      <c r="V251" s="397" t="s">
        <v>109</v>
      </c>
      <c r="W251" s="397" t="s">
        <v>121</v>
      </c>
      <c r="X251" s="563">
        <v>2</v>
      </c>
      <c r="Y251" s="564"/>
      <c r="Z251" s="565"/>
      <c r="AA251" s="563">
        <v>1</v>
      </c>
      <c r="AB251" s="564"/>
      <c r="AC251" s="565"/>
      <c r="AD251" s="563">
        <v>2</v>
      </c>
      <c r="AE251" s="564"/>
      <c r="AF251" s="565"/>
      <c r="AG251" s="563">
        <v>2</v>
      </c>
      <c r="AH251" s="564"/>
      <c r="AI251" s="565"/>
      <c r="AJ251" s="398">
        <f t="shared" si="42"/>
        <v>0.875</v>
      </c>
      <c r="AK251" s="398" t="str">
        <f t="shared" si="43"/>
        <v>Efectivo</v>
      </c>
      <c r="AL251" s="398">
        <v>0</v>
      </c>
      <c r="AM251" s="398" t="str">
        <f t="shared" si="44"/>
        <v xml:space="preserve">0% </v>
      </c>
      <c r="AN251" s="398">
        <v>0.88</v>
      </c>
      <c r="AO251" s="398" t="str">
        <f t="shared" si="45"/>
        <v>60%</v>
      </c>
      <c r="AQ251" s="589"/>
      <c r="AR251" s="589"/>
      <c r="AS251" s="589"/>
      <c r="AT251" s="577"/>
      <c r="AU251" s="577"/>
      <c r="AV251" s="577"/>
      <c r="AW251" s="577"/>
      <c r="AX251" s="580"/>
      <c r="AZ251" s="583"/>
      <c r="BA251" s="586"/>
      <c r="BB251" s="574"/>
    </row>
    <row r="252" spans="2:54" ht="30" customHeight="1">
      <c r="B252" s="568"/>
      <c r="C252" s="571"/>
      <c r="D252" s="572"/>
      <c r="E252" s="572"/>
      <c r="F252" s="572"/>
      <c r="G252" s="572"/>
      <c r="H252" s="572"/>
      <c r="I252" s="572"/>
      <c r="J252" s="571"/>
      <c r="K252" s="210" t="s">
        <v>879</v>
      </c>
      <c r="M252" s="596"/>
      <c r="N252" s="596"/>
      <c r="O252" s="596"/>
      <c r="P252" s="596"/>
      <c r="Q252" s="596"/>
      <c r="R252" s="596"/>
      <c r="S252" s="578"/>
      <c r="U252" s="402" t="str">
        <f t="shared" si="30"/>
        <v>Elaboración e implementación de planes de acción, observaciones y oportunidades de mejora.</v>
      </c>
      <c r="V252" s="397" t="s">
        <v>109</v>
      </c>
      <c r="W252" s="397" t="s">
        <v>121</v>
      </c>
      <c r="X252" s="563">
        <v>2</v>
      </c>
      <c r="Y252" s="564"/>
      <c r="Z252" s="565"/>
      <c r="AA252" s="563">
        <v>0</v>
      </c>
      <c r="AB252" s="564"/>
      <c r="AC252" s="565"/>
      <c r="AD252" s="563">
        <v>2</v>
      </c>
      <c r="AE252" s="564"/>
      <c r="AF252" s="565"/>
      <c r="AG252" s="563">
        <v>2</v>
      </c>
      <c r="AH252" s="564"/>
      <c r="AI252" s="565"/>
      <c r="AJ252" s="398">
        <f t="shared" si="42"/>
        <v>0.75</v>
      </c>
      <c r="AK252" s="398" t="str">
        <f t="shared" si="43"/>
        <v>Medianamente Efectivo</v>
      </c>
      <c r="AL252" s="398">
        <v>0</v>
      </c>
      <c r="AM252" s="398" t="str">
        <f t="shared" si="44"/>
        <v xml:space="preserve">0% </v>
      </c>
      <c r="AN252" s="398">
        <v>0.88</v>
      </c>
      <c r="AO252" s="398" t="str">
        <f t="shared" si="45"/>
        <v>60%</v>
      </c>
      <c r="AQ252" s="590"/>
      <c r="AR252" s="590"/>
      <c r="AS252" s="590"/>
      <c r="AT252" s="578"/>
      <c r="AU252" s="578"/>
      <c r="AV252" s="578"/>
      <c r="AW252" s="578"/>
      <c r="AX252" s="581"/>
      <c r="AZ252" s="584"/>
      <c r="BA252" s="587"/>
      <c r="BB252" s="575"/>
    </row>
    <row r="253" spans="2:54" ht="22.5" customHeight="1">
      <c r="B253" s="597" t="s">
        <v>677</v>
      </c>
      <c r="C253" s="569" t="s">
        <v>688</v>
      </c>
      <c r="D253" s="591"/>
      <c r="E253" s="591"/>
      <c r="F253" s="591"/>
      <c r="G253" s="591"/>
      <c r="H253" s="591" t="s">
        <v>119</v>
      </c>
      <c r="I253" s="591"/>
      <c r="J253" s="569" t="s">
        <v>882</v>
      </c>
      <c r="K253" s="212" t="s">
        <v>783</v>
      </c>
      <c r="M253" s="594">
        <v>2</v>
      </c>
      <c r="N253" s="594" t="str">
        <f t="shared" si="31"/>
        <v>Baja</v>
      </c>
      <c r="O253" s="594">
        <v>5</v>
      </c>
      <c r="P253" s="594" t="str">
        <f t="shared" si="32"/>
        <v>Significativo</v>
      </c>
      <c r="Q253" s="594" t="s">
        <v>46</v>
      </c>
      <c r="R253" s="594">
        <f t="shared" si="33"/>
        <v>10</v>
      </c>
      <c r="S253" s="576" t="str">
        <f t="shared" si="34"/>
        <v>Medio</v>
      </c>
      <c r="U253" s="402" t="str">
        <f t="shared" si="30"/>
        <v>Implementación del Plan de manejo integral de residuos solidos</v>
      </c>
      <c r="V253" s="397" t="s">
        <v>109</v>
      </c>
      <c r="W253" s="397" t="s">
        <v>121</v>
      </c>
      <c r="X253" s="563">
        <v>2</v>
      </c>
      <c r="Y253" s="564"/>
      <c r="Z253" s="565"/>
      <c r="AA253" s="563">
        <v>0</v>
      </c>
      <c r="AB253" s="564"/>
      <c r="AC253" s="565"/>
      <c r="AD253" s="563">
        <v>2</v>
      </c>
      <c r="AE253" s="564"/>
      <c r="AF253" s="565"/>
      <c r="AG253" s="563">
        <v>2</v>
      </c>
      <c r="AH253" s="564"/>
      <c r="AI253" s="565"/>
      <c r="AJ253" s="398">
        <f t="shared" si="42"/>
        <v>0.75</v>
      </c>
      <c r="AK253" s="398" t="str">
        <f t="shared" si="43"/>
        <v>Medianamente Efectivo</v>
      </c>
      <c r="AL253" s="398">
        <v>0</v>
      </c>
      <c r="AM253" s="398" t="str">
        <f t="shared" si="44"/>
        <v xml:space="preserve">0% </v>
      </c>
      <c r="AN253" s="398">
        <v>0.88</v>
      </c>
      <c r="AO253" s="398" t="str">
        <f t="shared" si="45"/>
        <v>60%</v>
      </c>
      <c r="AQ253" s="588">
        <f t="shared" si="35"/>
        <v>2</v>
      </c>
      <c r="AR253" s="588" t="str">
        <f t="shared" si="36"/>
        <v>Baja</v>
      </c>
      <c r="AS253" s="588">
        <f t="shared" si="37"/>
        <v>2</v>
      </c>
      <c r="AT253" s="576" t="str">
        <f t="shared" si="38"/>
        <v>Bajo</v>
      </c>
      <c r="AU253" s="576" t="str">
        <f t="shared" si="39"/>
        <v>Comunidad</v>
      </c>
      <c r="AV253" s="576">
        <f t="shared" si="40"/>
        <v>4</v>
      </c>
      <c r="AW253" s="576" t="str">
        <f t="shared" si="41"/>
        <v>Bajo</v>
      </c>
      <c r="AX253" s="579" t="str">
        <f t="shared" si="46"/>
        <v xml:space="preserve"> Aceptar el riesgo. No determinar acciones.</v>
      </c>
      <c r="AZ253" s="585"/>
      <c r="BA253" s="585"/>
      <c r="BB253" s="573"/>
    </row>
    <row r="254" spans="2:54" ht="22.5" customHeight="1">
      <c r="B254" s="567"/>
      <c r="C254" s="569"/>
      <c r="D254" s="598"/>
      <c r="E254" s="598"/>
      <c r="F254" s="598"/>
      <c r="G254" s="598"/>
      <c r="H254" s="598"/>
      <c r="I254" s="598"/>
      <c r="J254" s="569"/>
      <c r="K254" s="207" t="s">
        <v>784</v>
      </c>
      <c r="M254" s="595"/>
      <c r="N254" s="595"/>
      <c r="O254" s="595"/>
      <c r="P254" s="595"/>
      <c r="Q254" s="595"/>
      <c r="R254" s="595"/>
      <c r="S254" s="577"/>
      <c r="U254" s="402" t="str">
        <f t="shared" si="30"/>
        <v>Indicador de manejo de residuos peligrosos</v>
      </c>
      <c r="V254" s="397" t="s">
        <v>109</v>
      </c>
      <c r="W254" s="397" t="s">
        <v>121</v>
      </c>
      <c r="X254" s="563">
        <v>2</v>
      </c>
      <c r="Y254" s="564"/>
      <c r="Z254" s="565"/>
      <c r="AA254" s="563">
        <v>0</v>
      </c>
      <c r="AB254" s="564"/>
      <c r="AC254" s="565"/>
      <c r="AD254" s="563">
        <v>2</v>
      </c>
      <c r="AE254" s="564"/>
      <c r="AF254" s="565"/>
      <c r="AG254" s="563">
        <v>2</v>
      </c>
      <c r="AH254" s="564"/>
      <c r="AI254" s="565"/>
      <c r="AJ254" s="398">
        <f t="shared" si="42"/>
        <v>0.75</v>
      </c>
      <c r="AK254" s="398" t="str">
        <f t="shared" si="43"/>
        <v>Medianamente Efectivo</v>
      </c>
      <c r="AL254" s="398">
        <v>0</v>
      </c>
      <c r="AM254" s="398" t="str">
        <f t="shared" si="44"/>
        <v xml:space="preserve">0% </v>
      </c>
      <c r="AN254" s="398">
        <v>0.88</v>
      </c>
      <c r="AO254" s="398" t="str">
        <f t="shared" si="45"/>
        <v>60%</v>
      </c>
      <c r="AQ254" s="589"/>
      <c r="AR254" s="589"/>
      <c r="AS254" s="589"/>
      <c r="AT254" s="577"/>
      <c r="AU254" s="577"/>
      <c r="AV254" s="577"/>
      <c r="AW254" s="577"/>
      <c r="AX254" s="580"/>
      <c r="AZ254" s="586"/>
      <c r="BA254" s="586"/>
      <c r="BB254" s="574"/>
    </row>
    <row r="255" spans="2:54" ht="39" customHeight="1">
      <c r="B255" s="567"/>
      <c r="C255" s="569"/>
      <c r="D255" s="598"/>
      <c r="E255" s="598"/>
      <c r="F255" s="598"/>
      <c r="G255" s="598"/>
      <c r="H255" s="598"/>
      <c r="I255" s="598"/>
      <c r="J255" s="569"/>
      <c r="K255" s="207" t="s">
        <v>1081</v>
      </c>
      <c r="M255" s="595"/>
      <c r="N255" s="595"/>
      <c r="O255" s="595"/>
      <c r="P255" s="595"/>
      <c r="Q255" s="595"/>
      <c r="R255" s="595"/>
      <c r="S255" s="577"/>
      <c r="U255" s="402" t="str">
        <f t="shared" si="30"/>
        <v>Inspecciones de puntos de acopio, manejo de residuos, gestión de residuos peligrosos, declaratorias de residuos</v>
      </c>
      <c r="V255" s="397" t="s">
        <v>109</v>
      </c>
      <c r="W255" s="397" t="s">
        <v>121</v>
      </c>
      <c r="X255" s="563">
        <v>2</v>
      </c>
      <c r="Y255" s="564"/>
      <c r="Z255" s="565"/>
      <c r="AA255" s="563">
        <v>0</v>
      </c>
      <c r="AB255" s="564"/>
      <c r="AC255" s="565"/>
      <c r="AD255" s="563">
        <v>2</v>
      </c>
      <c r="AE255" s="564"/>
      <c r="AF255" s="565"/>
      <c r="AG255" s="563">
        <v>2</v>
      </c>
      <c r="AH255" s="564"/>
      <c r="AI255" s="565"/>
      <c r="AJ255" s="398">
        <f t="shared" si="42"/>
        <v>0.75</v>
      </c>
      <c r="AK255" s="398" t="str">
        <f t="shared" si="43"/>
        <v>Medianamente Efectivo</v>
      </c>
      <c r="AL255" s="398">
        <v>0</v>
      </c>
      <c r="AM255" s="398" t="str">
        <f t="shared" si="44"/>
        <v xml:space="preserve">0% </v>
      </c>
      <c r="AN255" s="398">
        <v>0.88</v>
      </c>
      <c r="AO255" s="398" t="str">
        <f t="shared" si="45"/>
        <v>60%</v>
      </c>
      <c r="AQ255" s="589"/>
      <c r="AR255" s="589"/>
      <c r="AS255" s="589"/>
      <c r="AT255" s="577"/>
      <c r="AU255" s="577"/>
      <c r="AV255" s="577"/>
      <c r="AW255" s="577"/>
      <c r="AX255" s="580"/>
      <c r="AZ255" s="586"/>
      <c r="BA255" s="586"/>
      <c r="BB255" s="574"/>
    </row>
    <row r="256" spans="2:54" ht="24" customHeight="1">
      <c r="B256" s="567"/>
      <c r="C256" s="569"/>
      <c r="D256" s="598"/>
      <c r="E256" s="598"/>
      <c r="F256" s="598"/>
      <c r="G256" s="598"/>
      <c r="H256" s="598"/>
      <c r="I256" s="598"/>
      <c r="J256" s="569"/>
      <c r="K256" s="207" t="s">
        <v>774</v>
      </c>
      <c r="M256" s="595"/>
      <c r="N256" s="595"/>
      <c r="O256" s="595"/>
      <c r="P256" s="595"/>
      <c r="Q256" s="595"/>
      <c r="R256" s="595"/>
      <c r="S256" s="577"/>
      <c r="U256" s="402" t="str">
        <f t="shared" si="30"/>
        <v>Capacitaciones y campañas de manejo y separación de residuos</v>
      </c>
      <c r="V256" s="397" t="s">
        <v>109</v>
      </c>
      <c r="W256" s="397" t="s">
        <v>121</v>
      </c>
      <c r="X256" s="563">
        <v>2</v>
      </c>
      <c r="Y256" s="564"/>
      <c r="Z256" s="565"/>
      <c r="AA256" s="563">
        <v>0</v>
      </c>
      <c r="AB256" s="564"/>
      <c r="AC256" s="565"/>
      <c r="AD256" s="563">
        <v>2</v>
      </c>
      <c r="AE256" s="564"/>
      <c r="AF256" s="565"/>
      <c r="AG256" s="563">
        <v>2</v>
      </c>
      <c r="AH256" s="564"/>
      <c r="AI256" s="565"/>
      <c r="AJ256" s="398">
        <f t="shared" si="42"/>
        <v>0.75</v>
      </c>
      <c r="AK256" s="398" t="str">
        <f t="shared" si="43"/>
        <v>Medianamente Efectivo</v>
      </c>
      <c r="AL256" s="398">
        <v>0</v>
      </c>
      <c r="AM256" s="398" t="str">
        <f t="shared" si="44"/>
        <v xml:space="preserve">0% </v>
      </c>
      <c r="AN256" s="398">
        <v>0.88</v>
      </c>
      <c r="AO256" s="398" t="str">
        <f t="shared" si="45"/>
        <v>60%</v>
      </c>
      <c r="AQ256" s="589"/>
      <c r="AR256" s="589"/>
      <c r="AS256" s="589"/>
      <c r="AT256" s="577"/>
      <c r="AU256" s="577"/>
      <c r="AV256" s="577"/>
      <c r="AW256" s="577"/>
      <c r="AX256" s="580"/>
      <c r="AZ256" s="586"/>
      <c r="BA256" s="586"/>
      <c r="BB256" s="574"/>
    </row>
    <row r="257" spans="2:54" ht="24" customHeight="1">
      <c r="B257" s="567"/>
      <c r="C257" s="569"/>
      <c r="D257" s="592"/>
      <c r="E257" s="592"/>
      <c r="F257" s="592"/>
      <c r="G257" s="592"/>
      <c r="H257" s="592"/>
      <c r="I257" s="592"/>
      <c r="J257" s="569"/>
      <c r="K257" s="212" t="s">
        <v>785</v>
      </c>
      <c r="M257" s="595"/>
      <c r="N257" s="595"/>
      <c r="O257" s="595"/>
      <c r="P257" s="595"/>
      <c r="Q257" s="595"/>
      <c r="R257" s="595"/>
      <c r="S257" s="577"/>
      <c r="U257" s="402" t="str">
        <f t="shared" si="30"/>
        <v>Controles a empresas gestoras de residuos peligrosos</v>
      </c>
      <c r="V257" s="397" t="s">
        <v>120</v>
      </c>
      <c r="W257" s="397" t="s">
        <v>121</v>
      </c>
      <c r="X257" s="563">
        <v>2</v>
      </c>
      <c r="Y257" s="564"/>
      <c r="Z257" s="565"/>
      <c r="AA257" s="563">
        <v>1</v>
      </c>
      <c r="AB257" s="564"/>
      <c r="AC257" s="565"/>
      <c r="AD257" s="563">
        <v>2</v>
      </c>
      <c r="AE257" s="564"/>
      <c r="AF257" s="565"/>
      <c r="AG257" s="563">
        <v>2</v>
      </c>
      <c r="AH257" s="564"/>
      <c r="AI257" s="565"/>
      <c r="AJ257" s="398">
        <f t="shared" si="42"/>
        <v>0.875</v>
      </c>
      <c r="AK257" s="398" t="str">
        <f t="shared" si="43"/>
        <v>Efectivo</v>
      </c>
      <c r="AL257" s="398">
        <v>0</v>
      </c>
      <c r="AM257" s="398" t="str">
        <f t="shared" si="44"/>
        <v xml:space="preserve">0% </v>
      </c>
      <c r="AN257" s="398">
        <v>0.88</v>
      </c>
      <c r="AO257" s="398" t="str">
        <f t="shared" si="45"/>
        <v>60%</v>
      </c>
      <c r="AQ257" s="589"/>
      <c r="AR257" s="589"/>
      <c r="AS257" s="589"/>
      <c r="AT257" s="577"/>
      <c r="AU257" s="577"/>
      <c r="AV257" s="577"/>
      <c r="AW257" s="577"/>
      <c r="AX257" s="580"/>
      <c r="AZ257" s="586"/>
      <c r="BA257" s="586"/>
      <c r="BB257" s="574"/>
    </row>
    <row r="258" spans="2:54" ht="21" customHeight="1">
      <c r="B258" s="567"/>
      <c r="C258" s="569"/>
      <c r="D258" s="591"/>
      <c r="E258" s="591"/>
      <c r="F258" s="591"/>
      <c r="G258" s="591"/>
      <c r="H258" s="591" t="s">
        <v>119</v>
      </c>
      <c r="I258" s="591"/>
      <c r="J258" s="593" t="s">
        <v>687</v>
      </c>
      <c r="K258" s="211" t="s">
        <v>787</v>
      </c>
      <c r="M258" s="595"/>
      <c r="N258" s="595"/>
      <c r="O258" s="595"/>
      <c r="P258" s="595"/>
      <c r="Q258" s="595"/>
      <c r="R258" s="595"/>
      <c r="S258" s="577"/>
      <c r="U258" s="402" t="str">
        <f t="shared" si="30"/>
        <v>Implementación del plan de manejo integral de residuos</v>
      </c>
      <c r="V258" s="397" t="s">
        <v>109</v>
      </c>
      <c r="W258" s="397" t="s">
        <v>121</v>
      </c>
      <c r="X258" s="563">
        <v>2</v>
      </c>
      <c r="Y258" s="564"/>
      <c r="Z258" s="565"/>
      <c r="AA258" s="563">
        <v>1</v>
      </c>
      <c r="AB258" s="564"/>
      <c r="AC258" s="565"/>
      <c r="AD258" s="563">
        <v>2</v>
      </c>
      <c r="AE258" s="564"/>
      <c r="AF258" s="565"/>
      <c r="AG258" s="563">
        <v>2</v>
      </c>
      <c r="AH258" s="564"/>
      <c r="AI258" s="565"/>
      <c r="AJ258" s="398">
        <f t="shared" si="42"/>
        <v>0.875</v>
      </c>
      <c r="AK258" s="398" t="str">
        <f t="shared" si="43"/>
        <v>Efectivo</v>
      </c>
      <c r="AL258" s="398">
        <v>0</v>
      </c>
      <c r="AM258" s="398" t="str">
        <f t="shared" si="44"/>
        <v xml:space="preserve">0% </v>
      </c>
      <c r="AN258" s="398">
        <v>0.88</v>
      </c>
      <c r="AO258" s="398" t="str">
        <f t="shared" si="45"/>
        <v>60%</v>
      </c>
      <c r="AQ258" s="589"/>
      <c r="AR258" s="589"/>
      <c r="AS258" s="589"/>
      <c r="AT258" s="577"/>
      <c r="AU258" s="577"/>
      <c r="AV258" s="577"/>
      <c r="AW258" s="577"/>
      <c r="AX258" s="580"/>
      <c r="AZ258" s="586"/>
      <c r="BA258" s="586"/>
      <c r="BB258" s="574"/>
    </row>
    <row r="259" spans="2:54" ht="21" customHeight="1">
      <c r="B259" s="567"/>
      <c r="C259" s="569"/>
      <c r="D259" s="598"/>
      <c r="E259" s="598"/>
      <c r="F259" s="598"/>
      <c r="G259" s="598"/>
      <c r="H259" s="598"/>
      <c r="I259" s="598"/>
      <c r="J259" s="570"/>
      <c r="K259" s="207" t="s">
        <v>773</v>
      </c>
      <c r="M259" s="595"/>
      <c r="N259" s="595"/>
      <c r="O259" s="595"/>
      <c r="P259" s="595"/>
      <c r="Q259" s="595"/>
      <c r="R259" s="595"/>
      <c r="S259" s="577"/>
      <c r="U259" s="402" t="str">
        <f t="shared" si="30"/>
        <v>Indicador de aprovechamiento de residuos</v>
      </c>
      <c r="V259" s="397" t="s">
        <v>109</v>
      </c>
      <c r="W259" s="397" t="s">
        <v>121</v>
      </c>
      <c r="X259" s="563">
        <v>2</v>
      </c>
      <c r="Y259" s="564"/>
      <c r="Z259" s="565"/>
      <c r="AA259" s="563">
        <v>0</v>
      </c>
      <c r="AB259" s="564"/>
      <c r="AC259" s="565"/>
      <c r="AD259" s="563">
        <v>2</v>
      </c>
      <c r="AE259" s="564"/>
      <c r="AF259" s="565"/>
      <c r="AG259" s="563">
        <v>2</v>
      </c>
      <c r="AH259" s="564"/>
      <c r="AI259" s="565"/>
      <c r="AJ259" s="398">
        <f t="shared" si="42"/>
        <v>0.75</v>
      </c>
      <c r="AK259" s="398" t="str">
        <f t="shared" si="43"/>
        <v>Medianamente Efectivo</v>
      </c>
      <c r="AL259" s="398">
        <v>0</v>
      </c>
      <c r="AM259" s="398" t="str">
        <f t="shared" si="44"/>
        <v xml:space="preserve">0% </v>
      </c>
      <c r="AN259" s="398">
        <v>0.88</v>
      </c>
      <c r="AO259" s="398" t="str">
        <f t="shared" si="45"/>
        <v>60%</v>
      </c>
      <c r="AQ259" s="589"/>
      <c r="AR259" s="589"/>
      <c r="AS259" s="589"/>
      <c r="AT259" s="577"/>
      <c r="AU259" s="577"/>
      <c r="AV259" s="577"/>
      <c r="AW259" s="577"/>
      <c r="AX259" s="580"/>
      <c r="AZ259" s="586"/>
      <c r="BA259" s="586"/>
      <c r="BB259" s="574"/>
    </row>
    <row r="260" spans="2:54" ht="21" customHeight="1">
      <c r="B260" s="567"/>
      <c r="C260" s="569"/>
      <c r="D260" s="598"/>
      <c r="E260" s="598"/>
      <c r="F260" s="598"/>
      <c r="G260" s="598"/>
      <c r="H260" s="598"/>
      <c r="I260" s="598"/>
      <c r="J260" s="570"/>
      <c r="K260" s="207" t="s">
        <v>786</v>
      </c>
      <c r="M260" s="595"/>
      <c r="N260" s="595"/>
      <c r="O260" s="595"/>
      <c r="P260" s="595"/>
      <c r="Q260" s="595"/>
      <c r="R260" s="595"/>
      <c r="S260" s="577"/>
      <c r="U260" s="402" t="str">
        <f t="shared" si="30"/>
        <v>Inspecciones de puntos de acopio, manejo de residuos especiales</v>
      </c>
      <c r="V260" s="397" t="s">
        <v>109</v>
      </c>
      <c r="W260" s="397" t="s">
        <v>121</v>
      </c>
      <c r="X260" s="563">
        <v>2</v>
      </c>
      <c r="Y260" s="564"/>
      <c r="Z260" s="565"/>
      <c r="AA260" s="563">
        <v>0</v>
      </c>
      <c r="AB260" s="564"/>
      <c r="AC260" s="565"/>
      <c r="AD260" s="563">
        <v>2</v>
      </c>
      <c r="AE260" s="564"/>
      <c r="AF260" s="565"/>
      <c r="AG260" s="563">
        <v>2</v>
      </c>
      <c r="AH260" s="564"/>
      <c r="AI260" s="565"/>
      <c r="AJ260" s="398">
        <f t="shared" si="42"/>
        <v>0.75</v>
      </c>
      <c r="AK260" s="398" t="str">
        <f t="shared" si="43"/>
        <v>Medianamente Efectivo</v>
      </c>
      <c r="AL260" s="398">
        <v>0</v>
      </c>
      <c r="AM260" s="398" t="str">
        <f t="shared" si="44"/>
        <v xml:space="preserve">0% </v>
      </c>
      <c r="AN260" s="398">
        <v>0.88</v>
      </c>
      <c r="AO260" s="398" t="str">
        <f t="shared" si="45"/>
        <v>60%</v>
      </c>
      <c r="AQ260" s="589"/>
      <c r="AR260" s="589"/>
      <c r="AS260" s="589"/>
      <c r="AT260" s="577"/>
      <c r="AU260" s="577"/>
      <c r="AV260" s="577"/>
      <c r="AW260" s="577"/>
      <c r="AX260" s="580"/>
      <c r="AZ260" s="586"/>
      <c r="BA260" s="586"/>
      <c r="BB260" s="574"/>
    </row>
    <row r="261" spans="2:54" ht="21" customHeight="1">
      <c r="B261" s="568"/>
      <c r="C261" s="569"/>
      <c r="D261" s="592"/>
      <c r="E261" s="592"/>
      <c r="F261" s="592"/>
      <c r="G261" s="592"/>
      <c r="H261" s="592"/>
      <c r="I261" s="592"/>
      <c r="J261" s="571"/>
      <c r="K261" s="207" t="s">
        <v>774</v>
      </c>
      <c r="M261" s="596"/>
      <c r="N261" s="596"/>
      <c r="O261" s="596"/>
      <c r="P261" s="596"/>
      <c r="Q261" s="596"/>
      <c r="R261" s="596"/>
      <c r="S261" s="578"/>
      <c r="U261" s="402" t="str">
        <f t="shared" si="30"/>
        <v>Capacitaciones y campañas de manejo y separación de residuos</v>
      </c>
      <c r="V261" s="397" t="s">
        <v>109</v>
      </c>
      <c r="W261" s="397" t="s">
        <v>121</v>
      </c>
      <c r="X261" s="563">
        <v>2</v>
      </c>
      <c r="Y261" s="564"/>
      <c r="Z261" s="565"/>
      <c r="AA261" s="563">
        <v>0</v>
      </c>
      <c r="AB261" s="564"/>
      <c r="AC261" s="565"/>
      <c r="AD261" s="563">
        <v>2</v>
      </c>
      <c r="AE261" s="564"/>
      <c r="AF261" s="565"/>
      <c r="AG261" s="563">
        <v>2</v>
      </c>
      <c r="AH261" s="564"/>
      <c r="AI261" s="565"/>
      <c r="AJ261" s="398">
        <f t="shared" si="42"/>
        <v>0.75</v>
      </c>
      <c r="AK261" s="398" t="str">
        <f t="shared" si="43"/>
        <v>Medianamente Efectivo</v>
      </c>
      <c r="AL261" s="398">
        <v>0</v>
      </c>
      <c r="AM261" s="398" t="str">
        <f t="shared" si="44"/>
        <v xml:space="preserve">0% </v>
      </c>
      <c r="AN261" s="398">
        <v>0.88</v>
      </c>
      <c r="AO261" s="398" t="str">
        <f t="shared" si="45"/>
        <v>60%</v>
      </c>
      <c r="AQ261" s="590"/>
      <c r="AR261" s="590"/>
      <c r="AS261" s="590"/>
      <c r="AT261" s="578"/>
      <c r="AU261" s="578"/>
      <c r="AV261" s="578"/>
      <c r="AW261" s="578"/>
      <c r="AX261" s="581"/>
      <c r="AZ261" s="587"/>
      <c r="BA261" s="587"/>
      <c r="BB261" s="575"/>
    </row>
    <row r="262" spans="2:54" ht="28.5" customHeight="1">
      <c r="B262" s="597" t="s">
        <v>897</v>
      </c>
      <c r="C262" s="593" t="s">
        <v>686</v>
      </c>
      <c r="D262" s="572"/>
      <c r="E262" s="572"/>
      <c r="F262" s="572"/>
      <c r="G262" s="572"/>
      <c r="H262" s="572" t="s">
        <v>119</v>
      </c>
      <c r="I262" s="572"/>
      <c r="J262" s="593" t="s">
        <v>685</v>
      </c>
      <c r="K262" s="207" t="s">
        <v>885</v>
      </c>
      <c r="M262" s="594">
        <v>3</v>
      </c>
      <c r="N262" s="594" t="str">
        <f t="shared" si="31"/>
        <v>Media</v>
      </c>
      <c r="O262" s="594">
        <v>3</v>
      </c>
      <c r="P262" s="594" t="str">
        <f t="shared" si="32"/>
        <v>Medio</v>
      </c>
      <c r="Q262" s="594" t="s">
        <v>44</v>
      </c>
      <c r="R262" s="594">
        <f t="shared" si="33"/>
        <v>9</v>
      </c>
      <c r="S262" s="576" t="str">
        <f t="shared" si="34"/>
        <v>Medio</v>
      </c>
      <c r="U262" s="402" t="str">
        <f t="shared" si="30"/>
        <v>Implementación del Plan de manejo integral de residuos</v>
      </c>
      <c r="V262" s="397" t="s">
        <v>109</v>
      </c>
      <c r="W262" s="397" t="s">
        <v>121</v>
      </c>
      <c r="X262" s="563">
        <v>2</v>
      </c>
      <c r="Y262" s="564"/>
      <c r="Z262" s="565"/>
      <c r="AA262" s="563">
        <v>1</v>
      </c>
      <c r="AB262" s="564"/>
      <c r="AC262" s="565"/>
      <c r="AD262" s="563">
        <v>2</v>
      </c>
      <c r="AE262" s="564"/>
      <c r="AF262" s="565"/>
      <c r="AG262" s="563">
        <v>2</v>
      </c>
      <c r="AH262" s="564"/>
      <c r="AI262" s="565"/>
      <c r="AJ262" s="398">
        <f t="shared" si="42"/>
        <v>0.875</v>
      </c>
      <c r="AK262" s="398" t="str">
        <f t="shared" si="43"/>
        <v>Efectivo</v>
      </c>
      <c r="AL262" s="398">
        <v>0</v>
      </c>
      <c r="AM262" s="398" t="str">
        <f t="shared" si="44"/>
        <v xml:space="preserve">0% </v>
      </c>
      <c r="AN262" s="398">
        <v>0.88</v>
      </c>
      <c r="AO262" s="398" t="str">
        <f t="shared" si="45"/>
        <v>60%</v>
      </c>
      <c r="AQ262" s="588">
        <f t="shared" si="35"/>
        <v>3</v>
      </c>
      <c r="AR262" s="588" t="str">
        <f t="shared" si="36"/>
        <v>Media</v>
      </c>
      <c r="AS262" s="588">
        <f t="shared" si="37"/>
        <v>1.2000000000000002</v>
      </c>
      <c r="AT262" s="576" t="str">
        <f t="shared" si="38"/>
        <v>No Significativo</v>
      </c>
      <c r="AU262" s="576" t="str">
        <f t="shared" si="39"/>
        <v>Usuarios y mercado</v>
      </c>
      <c r="AV262" s="576">
        <f t="shared" si="40"/>
        <v>3.6000000000000005</v>
      </c>
      <c r="AW262" s="576" t="str">
        <f t="shared" si="41"/>
        <v>Bajo</v>
      </c>
      <c r="AX262" s="579" t="str">
        <f t="shared" si="46"/>
        <v xml:space="preserve"> Aceptar el riesgo. No determinar acciones.</v>
      </c>
      <c r="AZ262" s="585"/>
      <c r="BA262" s="585"/>
      <c r="BB262" s="573"/>
    </row>
    <row r="263" spans="2:54" ht="28.5" customHeight="1">
      <c r="B263" s="567"/>
      <c r="C263" s="570"/>
      <c r="D263" s="572"/>
      <c r="E263" s="572"/>
      <c r="F263" s="572"/>
      <c r="G263" s="572"/>
      <c r="H263" s="572"/>
      <c r="I263" s="572"/>
      <c r="J263" s="570"/>
      <c r="K263" s="209" t="s">
        <v>883</v>
      </c>
      <c r="M263" s="595"/>
      <c r="N263" s="595"/>
      <c r="O263" s="595"/>
      <c r="P263" s="595"/>
      <c r="Q263" s="595"/>
      <c r="R263" s="595"/>
      <c r="S263" s="577"/>
      <c r="U263" s="402" t="str">
        <f t="shared" si="30"/>
        <v>Seguimiento al indicador de aprovechamiento de residuos</v>
      </c>
      <c r="V263" s="397" t="s">
        <v>109</v>
      </c>
      <c r="W263" s="397" t="s">
        <v>121</v>
      </c>
      <c r="X263" s="563">
        <v>2</v>
      </c>
      <c r="Y263" s="564"/>
      <c r="Z263" s="565"/>
      <c r="AA263" s="563">
        <v>1</v>
      </c>
      <c r="AB263" s="564"/>
      <c r="AC263" s="565"/>
      <c r="AD263" s="563">
        <v>2</v>
      </c>
      <c r="AE263" s="564"/>
      <c r="AF263" s="565"/>
      <c r="AG263" s="563">
        <v>2</v>
      </c>
      <c r="AH263" s="564"/>
      <c r="AI263" s="565"/>
      <c r="AJ263" s="398">
        <f t="shared" si="42"/>
        <v>0.875</v>
      </c>
      <c r="AK263" s="398" t="str">
        <f t="shared" si="43"/>
        <v>Efectivo</v>
      </c>
      <c r="AL263" s="398">
        <v>0</v>
      </c>
      <c r="AM263" s="398" t="str">
        <f t="shared" si="44"/>
        <v xml:space="preserve">0% </v>
      </c>
      <c r="AN263" s="398">
        <v>0.88</v>
      </c>
      <c r="AO263" s="398" t="str">
        <f t="shared" si="45"/>
        <v>60%</v>
      </c>
      <c r="AQ263" s="589"/>
      <c r="AR263" s="589"/>
      <c r="AS263" s="589"/>
      <c r="AT263" s="577"/>
      <c r="AU263" s="577"/>
      <c r="AV263" s="577"/>
      <c r="AW263" s="577"/>
      <c r="AX263" s="580"/>
      <c r="AZ263" s="586"/>
      <c r="BA263" s="586"/>
      <c r="BB263" s="574"/>
    </row>
    <row r="264" spans="2:54" ht="28.5" customHeight="1">
      <c r="B264" s="567"/>
      <c r="C264" s="570"/>
      <c r="D264" s="572"/>
      <c r="E264" s="572"/>
      <c r="F264" s="572"/>
      <c r="G264" s="572"/>
      <c r="H264" s="572"/>
      <c r="I264" s="572"/>
      <c r="J264" s="570"/>
      <c r="K264" s="209" t="s">
        <v>1102</v>
      </c>
      <c r="M264" s="595"/>
      <c r="N264" s="595"/>
      <c r="O264" s="595"/>
      <c r="P264" s="595"/>
      <c r="Q264" s="595"/>
      <c r="R264" s="595"/>
      <c r="S264" s="577"/>
      <c r="U264" s="402" t="str">
        <f t="shared" si="30"/>
        <v>Actividad de reutilización de papel (uso de papel reciclable)</v>
      </c>
      <c r="V264" s="397" t="s">
        <v>109</v>
      </c>
      <c r="W264" s="397" t="s">
        <v>121</v>
      </c>
      <c r="X264" s="563">
        <v>2</v>
      </c>
      <c r="Y264" s="564"/>
      <c r="Z264" s="565"/>
      <c r="AA264" s="563">
        <v>0</v>
      </c>
      <c r="AB264" s="564"/>
      <c r="AC264" s="565"/>
      <c r="AD264" s="563">
        <v>2</v>
      </c>
      <c r="AE264" s="564"/>
      <c r="AF264" s="565"/>
      <c r="AG264" s="563">
        <v>2</v>
      </c>
      <c r="AH264" s="564"/>
      <c r="AI264" s="565"/>
      <c r="AJ264" s="398">
        <f t="shared" si="42"/>
        <v>0.75</v>
      </c>
      <c r="AK264" s="398" t="str">
        <f t="shared" si="43"/>
        <v>Medianamente Efectivo</v>
      </c>
      <c r="AL264" s="398">
        <v>0</v>
      </c>
      <c r="AM264" s="398" t="str">
        <f t="shared" si="44"/>
        <v xml:space="preserve">0% </v>
      </c>
      <c r="AN264" s="398">
        <v>0.88</v>
      </c>
      <c r="AO264" s="398" t="str">
        <f t="shared" si="45"/>
        <v>60%</v>
      </c>
      <c r="AQ264" s="589"/>
      <c r="AR264" s="589"/>
      <c r="AS264" s="589"/>
      <c r="AT264" s="577"/>
      <c r="AU264" s="577"/>
      <c r="AV264" s="577"/>
      <c r="AW264" s="577"/>
      <c r="AX264" s="580"/>
      <c r="AZ264" s="586"/>
      <c r="BA264" s="586"/>
      <c r="BB264" s="574"/>
    </row>
    <row r="265" spans="2:54" ht="28.5" customHeight="1">
      <c r="B265" s="567"/>
      <c r="C265" s="570"/>
      <c r="D265" s="572"/>
      <c r="E265" s="572"/>
      <c r="F265" s="572"/>
      <c r="G265" s="572"/>
      <c r="H265" s="572"/>
      <c r="I265" s="572"/>
      <c r="J265" s="570"/>
      <c r="K265" s="209" t="s">
        <v>792</v>
      </c>
      <c r="M265" s="595"/>
      <c r="N265" s="595"/>
      <c r="O265" s="595"/>
      <c r="P265" s="595"/>
      <c r="Q265" s="595"/>
      <c r="R265" s="595"/>
      <c r="S265" s="577"/>
      <c r="U265" s="402" t="str">
        <f t="shared" si="30"/>
        <v xml:space="preserve">Capacitaciones y campañas de manejo y separación de residuos reciclables de residuos </v>
      </c>
      <c r="V265" s="397" t="s">
        <v>120</v>
      </c>
      <c r="W265" s="397" t="s">
        <v>121</v>
      </c>
      <c r="X265" s="563">
        <v>2</v>
      </c>
      <c r="Y265" s="564"/>
      <c r="Z265" s="565"/>
      <c r="AA265" s="563">
        <v>0</v>
      </c>
      <c r="AB265" s="564"/>
      <c r="AC265" s="565"/>
      <c r="AD265" s="563">
        <v>1</v>
      </c>
      <c r="AE265" s="564"/>
      <c r="AF265" s="565"/>
      <c r="AG265" s="563">
        <v>2</v>
      </c>
      <c r="AH265" s="564"/>
      <c r="AI265" s="565"/>
      <c r="AJ265" s="398">
        <f t="shared" si="42"/>
        <v>0.625</v>
      </c>
      <c r="AK265" s="398" t="str">
        <f t="shared" si="43"/>
        <v>Medianamente Efectivo</v>
      </c>
      <c r="AL265" s="398">
        <v>0</v>
      </c>
      <c r="AM265" s="398" t="str">
        <f t="shared" si="44"/>
        <v xml:space="preserve">0% </v>
      </c>
      <c r="AN265" s="398">
        <v>0.88</v>
      </c>
      <c r="AO265" s="398" t="str">
        <f t="shared" si="45"/>
        <v>60%</v>
      </c>
      <c r="AQ265" s="589"/>
      <c r="AR265" s="589"/>
      <c r="AS265" s="589"/>
      <c r="AT265" s="577"/>
      <c r="AU265" s="577"/>
      <c r="AV265" s="577"/>
      <c r="AW265" s="577"/>
      <c r="AX265" s="580"/>
      <c r="AZ265" s="586"/>
      <c r="BA265" s="586"/>
      <c r="BB265" s="574"/>
    </row>
    <row r="266" spans="2:54" ht="28.5" customHeight="1">
      <c r="B266" s="567"/>
      <c r="C266" s="570"/>
      <c r="D266" s="572"/>
      <c r="E266" s="572"/>
      <c r="F266" s="572"/>
      <c r="G266" s="572"/>
      <c r="H266" s="572"/>
      <c r="I266" s="572"/>
      <c r="J266" s="571"/>
      <c r="K266" s="209" t="s">
        <v>884</v>
      </c>
      <c r="M266" s="595"/>
      <c r="N266" s="595"/>
      <c r="O266" s="595"/>
      <c r="P266" s="595"/>
      <c r="Q266" s="595"/>
      <c r="R266" s="595"/>
      <c r="S266" s="577"/>
      <c r="U266" s="402" t="str">
        <f t="shared" si="30"/>
        <v xml:space="preserve"> Inspección de manejo de residuos en puestos de trabajo</v>
      </c>
      <c r="V266" s="397" t="s">
        <v>109</v>
      </c>
      <c r="W266" s="397" t="s">
        <v>121</v>
      </c>
      <c r="X266" s="563">
        <v>2</v>
      </c>
      <c r="Y266" s="564"/>
      <c r="Z266" s="565"/>
      <c r="AA266" s="563">
        <v>0</v>
      </c>
      <c r="AB266" s="564"/>
      <c r="AC266" s="565"/>
      <c r="AD266" s="563">
        <v>2</v>
      </c>
      <c r="AE266" s="564"/>
      <c r="AF266" s="565"/>
      <c r="AG266" s="563">
        <v>2</v>
      </c>
      <c r="AH266" s="564"/>
      <c r="AI266" s="565"/>
      <c r="AJ266" s="398">
        <f t="shared" si="42"/>
        <v>0.75</v>
      </c>
      <c r="AK266" s="398" t="str">
        <f t="shared" si="43"/>
        <v>Medianamente Efectivo</v>
      </c>
      <c r="AL266" s="398">
        <v>0</v>
      </c>
      <c r="AM266" s="398" t="str">
        <f t="shared" si="44"/>
        <v xml:space="preserve">0% </v>
      </c>
      <c r="AN266" s="398">
        <v>0.88</v>
      </c>
      <c r="AO266" s="398" t="str">
        <f t="shared" si="45"/>
        <v>60%</v>
      </c>
      <c r="AQ266" s="589"/>
      <c r="AR266" s="589"/>
      <c r="AS266" s="589"/>
      <c r="AT266" s="577"/>
      <c r="AU266" s="577"/>
      <c r="AV266" s="577"/>
      <c r="AW266" s="577"/>
      <c r="AX266" s="580"/>
      <c r="AZ266" s="586"/>
      <c r="BA266" s="586"/>
      <c r="BB266" s="574"/>
    </row>
    <row r="267" spans="2:54" ht="33.75" customHeight="1">
      <c r="B267" s="568"/>
      <c r="C267" s="571"/>
      <c r="D267" s="216"/>
      <c r="E267" s="216"/>
      <c r="F267" s="216"/>
      <c r="G267" s="375" t="s">
        <v>119</v>
      </c>
      <c r="H267" s="375" t="s">
        <v>119</v>
      </c>
      <c r="I267" s="216"/>
      <c r="J267" s="374" t="s">
        <v>684</v>
      </c>
      <c r="K267" s="209" t="s">
        <v>886</v>
      </c>
      <c r="M267" s="596"/>
      <c r="N267" s="596"/>
      <c r="O267" s="596"/>
      <c r="P267" s="596"/>
      <c r="Q267" s="596"/>
      <c r="R267" s="596"/>
      <c r="S267" s="578"/>
      <c r="U267" s="402" t="str">
        <f t="shared" si="30"/>
        <v>Certificados ambientales del proveedor de la tinta para las impresiones</v>
      </c>
      <c r="V267" s="397" t="s">
        <v>109</v>
      </c>
      <c r="W267" s="397" t="s">
        <v>1079</v>
      </c>
      <c r="X267" s="563">
        <v>2</v>
      </c>
      <c r="Y267" s="564"/>
      <c r="Z267" s="565"/>
      <c r="AA267" s="563">
        <v>0</v>
      </c>
      <c r="AB267" s="564"/>
      <c r="AC267" s="565"/>
      <c r="AD267" s="563">
        <v>2</v>
      </c>
      <c r="AE267" s="564"/>
      <c r="AF267" s="565"/>
      <c r="AG267" s="563">
        <v>1</v>
      </c>
      <c r="AH267" s="564"/>
      <c r="AI267" s="565"/>
      <c r="AJ267" s="398">
        <f t="shared" ref="AJ267:AJ284" si="47">((X267/2)+(AA267/2)+(AD267/2)+(AG267/2))/4</f>
        <v>0.625</v>
      </c>
      <c r="AK267" s="398" t="str">
        <f t="shared" ref="AK267:AK284" si="48">IF(AND(AJ267&gt;=0%,AJ267&lt;40%),"No Efectivo",IF(AND(AJ267&gt;=41%,AJ267&lt;60%),"Poco Efectivo",IF(AND(AJ267&gt;=61%,AJ267&lt;80%),"Medianamente Efectivo",IF(AND(AJ267&gt;=81%,AJ267&lt;90%),"Efectivo", IF(AND(AJ267&gt;=91%,AJ267&lt;=100%),"Altamente Efectivo")))))</f>
        <v>Medianamente Efectivo</v>
      </c>
      <c r="AL267" s="398">
        <v>0</v>
      </c>
      <c r="AM267" s="398" t="str">
        <f t="shared" ref="AM267:AM284" si="49">IF(AND(AL267&gt;=0%,AL267&lt;40%),"0% ",IF(AND(AL267&gt;=41%,AL267&lt;60%),"20%",IF(AND(AL267&gt;=61%,AL267&lt;80%),"40%",IF(AND(AL267&gt;=81%,AL267&lt;90%),"60%", IF(AND(AL267&gt;=91%,AL267&lt;=100%),"80","0%")))))</f>
        <v xml:space="preserve">0% </v>
      </c>
      <c r="AN267" s="398">
        <v>0.88</v>
      </c>
      <c r="AO267" s="398" t="str">
        <f t="shared" ref="AO267:AO284" si="50">IF(AND(AN267&gt;=0%,AN267&lt;40%),"0% ",IF(AND(AN267&gt;=41%,AN267&lt;60%),"20%",IF(AND(AN267&gt;=61%,AN267&lt;80%),"40%",IF(AND(AN267&gt;=81%,AN267&lt;90%),"60%", IF(AND(AN267&gt;=91%,AN267&lt;=100%),"80","0%")))))</f>
        <v>60%</v>
      </c>
      <c r="AQ267" s="590"/>
      <c r="AR267" s="590"/>
      <c r="AS267" s="590"/>
      <c r="AT267" s="578"/>
      <c r="AU267" s="578"/>
      <c r="AV267" s="578"/>
      <c r="AW267" s="578"/>
      <c r="AX267" s="581"/>
      <c r="AZ267" s="587"/>
      <c r="BA267" s="587"/>
      <c r="BB267" s="575"/>
    </row>
    <row r="268" spans="2:54" ht="27.75" customHeight="1">
      <c r="B268" s="597" t="s">
        <v>901</v>
      </c>
      <c r="C268" s="593" t="s">
        <v>683</v>
      </c>
      <c r="D268" s="572"/>
      <c r="E268" s="572"/>
      <c r="F268" s="572"/>
      <c r="G268" s="572"/>
      <c r="H268" s="572" t="s">
        <v>119</v>
      </c>
      <c r="I268" s="572" t="s">
        <v>119</v>
      </c>
      <c r="J268" s="593" t="s">
        <v>857</v>
      </c>
      <c r="K268" s="207" t="s">
        <v>861</v>
      </c>
      <c r="M268" s="594">
        <v>3</v>
      </c>
      <c r="N268" s="594" t="str">
        <f t="shared" si="31"/>
        <v>Media</v>
      </c>
      <c r="O268" s="594">
        <v>5</v>
      </c>
      <c r="P268" s="594" t="str">
        <f t="shared" si="32"/>
        <v>Significativo</v>
      </c>
      <c r="Q268" s="594" t="s">
        <v>48</v>
      </c>
      <c r="R268" s="594">
        <f t="shared" si="33"/>
        <v>15</v>
      </c>
      <c r="S268" s="576" t="str">
        <f t="shared" si="34"/>
        <v>Alto</v>
      </c>
      <c r="U268" s="402" t="str">
        <f t="shared" si="30"/>
        <v>Implementación y seguimiento a la Matriz de emergencias ambientales</v>
      </c>
      <c r="V268" s="397" t="s">
        <v>109</v>
      </c>
      <c r="W268" s="397" t="s">
        <v>121</v>
      </c>
      <c r="X268" s="563">
        <v>2</v>
      </c>
      <c r="Y268" s="564"/>
      <c r="Z268" s="565"/>
      <c r="AA268" s="563">
        <v>1</v>
      </c>
      <c r="AB268" s="564"/>
      <c r="AC268" s="565"/>
      <c r="AD268" s="563">
        <v>2</v>
      </c>
      <c r="AE268" s="564"/>
      <c r="AF268" s="565"/>
      <c r="AG268" s="563">
        <v>2</v>
      </c>
      <c r="AH268" s="564"/>
      <c r="AI268" s="565"/>
      <c r="AJ268" s="398">
        <f t="shared" si="47"/>
        <v>0.875</v>
      </c>
      <c r="AK268" s="398" t="str">
        <f t="shared" si="48"/>
        <v>Efectivo</v>
      </c>
      <c r="AL268" s="398">
        <v>0</v>
      </c>
      <c r="AM268" s="398" t="str">
        <f t="shared" si="49"/>
        <v xml:space="preserve">0% </v>
      </c>
      <c r="AN268" s="398">
        <v>0.88</v>
      </c>
      <c r="AO268" s="398" t="str">
        <f t="shared" si="50"/>
        <v>60%</v>
      </c>
      <c r="AQ268" s="588">
        <f t="shared" si="35"/>
        <v>3</v>
      </c>
      <c r="AR268" s="588" t="str">
        <f t="shared" si="36"/>
        <v>Media</v>
      </c>
      <c r="AS268" s="588">
        <f t="shared" si="37"/>
        <v>2</v>
      </c>
      <c r="AT268" s="576" t="str">
        <f t="shared" si="38"/>
        <v>Bajo</v>
      </c>
      <c r="AU268" s="576" t="str">
        <f t="shared" si="39"/>
        <v>Ambiental</v>
      </c>
      <c r="AV268" s="576">
        <f t="shared" si="40"/>
        <v>6</v>
      </c>
      <c r="AW268" s="576" t="str">
        <f t="shared" si="41"/>
        <v>Medio</v>
      </c>
      <c r="AX268" s="579" t="str">
        <f t="shared" ref="AX268:AX278" si="51">IF(AV268=1," Aceptar el riesgo. No determinar acciones.",IF(AV268=2," Aceptar el riesgo. No determinar acciones.",IF(AV268=3," Aceptar el riesgo. No determinar acciones.",IF(AV268=4," Aceptar el riesgo. No determinar acciones.",IF(AV268=5," Evaluar a juicio de experto la nececidad de deterrminar acciones para prevenir su ocurrencia",IF(AV268=6," Evaluar a juicio de experto la nececidad de deterrminar acciones para prevenir su ocurrencia",IF(AV268=8," Evaluar a juicio de experto la nececidad de deterrminar acciones para prevenir su ocurrencia",IF(AV268=9," Evaluar a juicio de experto la nececidad de deterrminar acciones para prevenir su ocurrencia",IF(AV268=10," Evaluar a juicio de experto la nececidad de deterrminar acciones para prevenir su ocurrencia",IF(AV268=12," Evaluar a juicio de experto la nececidad de deterrminar acciones para prevenir su ocurrencia",IF(AV268=15," Deterrminar acciones para prevenir su ocurrencia, compartirla o eliminarla.",IF(AV268=16," Deterrminar acciones para prevenir su ocurrencia, compartirla o eliminarla.",IF(AV268=20," Deterrminar acciones para prevenir su ocurrencia, compartirla o eliminarla.",IF(AV268=25," Deterrminar acciones para prevenir su ocurrencia, compartirla o eliminarla."," Aceptar el riesgo. No determinar acciones."))))))))))))))</f>
        <v xml:space="preserve"> Evaluar a juicio de experto la nececidad de deterrminar acciones para prevenir su ocurrencia</v>
      </c>
      <c r="AZ268" s="582" t="s">
        <v>1103</v>
      </c>
      <c r="BA268" s="585" t="s">
        <v>894</v>
      </c>
      <c r="BB268" s="573" t="s">
        <v>1133</v>
      </c>
    </row>
    <row r="269" spans="2:54" ht="35.25" customHeight="1">
      <c r="B269" s="567"/>
      <c r="C269" s="570"/>
      <c r="D269" s="572"/>
      <c r="E269" s="572"/>
      <c r="F269" s="572"/>
      <c r="G269" s="572"/>
      <c r="H269" s="572"/>
      <c r="I269" s="572"/>
      <c r="J269" s="570"/>
      <c r="K269" s="207" t="s">
        <v>860</v>
      </c>
      <c r="M269" s="595"/>
      <c r="N269" s="595"/>
      <c r="O269" s="595"/>
      <c r="P269" s="595"/>
      <c r="Q269" s="595"/>
      <c r="R269" s="595"/>
      <c r="S269" s="577"/>
      <c r="U269" s="402" t="str">
        <f t="shared" si="30"/>
        <v>Registros de reporte de derrames e Inventario de transformadores en desuso en punto de acopio temporal</v>
      </c>
      <c r="V269" s="397" t="s">
        <v>109</v>
      </c>
      <c r="W269" s="397" t="s">
        <v>121</v>
      </c>
      <c r="X269" s="563">
        <v>2</v>
      </c>
      <c r="Y269" s="564"/>
      <c r="Z269" s="565"/>
      <c r="AA269" s="563">
        <v>0</v>
      </c>
      <c r="AB269" s="564"/>
      <c r="AC269" s="565"/>
      <c r="AD269" s="563">
        <v>2</v>
      </c>
      <c r="AE269" s="564"/>
      <c r="AF269" s="565"/>
      <c r="AG269" s="563">
        <v>2</v>
      </c>
      <c r="AH269" s="564"/>
      <c r="AI269" s="565"/>
      <c r="AJ269" s="398">
        <f t="shared" si="47"/>
        <v>0.75</v>
      </c>
      <c r="AK269" s="398" t="str">
        <f t="shared" si="48"/>
        <v>Medianamente Efectivo</v>
      </c>
      <c r="AL269" s="398">
        <v>0</v>
      </c>
      <c r="AM269" s="398" t="str">
        <f t="shared" si="49"/>
        <v xml:space="preserve">0% </v>
      </c>
      <c r="AN269" s="398">
        <v>0.88</v>
      </c>
      <c r="AO269" s="398" t="str">
        <f t="shared" si="50"/>
        <v>60%</v>
      </c>
      <c r="AQ269" s="589"/>
      <c r="AR269" s="589"/>
      <c r="AS269" s="589"/>
      <c r="AT269" s="577"/>
      <c r="AU269" s="577"/>
      <c r="AV269" s="577"/>
      <c r="AW269" s="577"/>
      <c r="AX269" s="580"/>
      <c r="AZ269" s="583"/>
      <c r="BA269" s="586"/>
      <c r="BB269" s="574"/>
    </row>
    <row r="270" spans="2:54" ht="30.75" customHeight="1">
      <c r="B270" s="567"/>
      <c r="C270" s="570"/>
      <c r="D270" s="572"/>
      <c r="E270" s="572"/>
      <c r="F270" s="572"/>
      <c r="G270" s="572"/>
      <c r="H270" s="572"/>
      <c r="I270" s="572"/>
      <c r="J270" s="570"/>
      <c r="K270" s="207" t="s">
        <v>1104</v>
      </c>
      <c r="M270" s="595"/>
      <c r="N270" s="595"/>
      <c r="O270" s="595"/>
      <c r="P270" s="595"/>
      <c r="Q270" s="595"/>
      <c r="R270" s="595"/>
      <c r="S270" s="577"/>
      <c r="U270" s="402" t="str">
        <f t="shared" si="30"/>
        <v>Kit antiderrames y bandejas metálicas para atención y control de derrames</v>
      </c>
      <c r="V270" s="397" t="s">
        <v>109</v>
      </c>
      <c r="W270" s="397" t="s">
        <v>121</v>
      </c>
      <c r="X270" s="563">
        <v>2</v>
      </c>
      <c r="Y270" s="564"/>
      <c r="Z270" s="565"/>
      <c r="AA270" s="563">
        <v>0</v>
      </c>
      <c r="AB270" s="564"/>
      <c r="AC270" s="565"/>
      <c r="AD270" s="563">
        <v>2</v>
      </c>
      <c r="AE270" s="564"/>
      <c r="AF270" s="565"/>
      <c r="AG270" s="563">
        <v>2</v>
      </c>
      <c r="AH270" s="564"/>
      <c r="AI270" s="565"/>
      <c r="AJ270" s="398">
        <f t="shared" si="47"/>
        <v>0.75</v>
      </c>
      <c r="AK270" s="398" t="str">
        <f t="shared" si="48"/>
        <v>Medianamente Efectivo</v>
      </c>
      <c r="AL270" s="398">
        <v>0</v>
      </c>
      <c r="AM270" s="398" t="str">
        <f t="shared" si="49"/>
        <v xml:space="preserve">0% </v>
      </c>
      <c r="AN270" s="398">
        <v>0.88</v>
      </c>
      <c r="AO270" s="398" t="str">
        <f t="shared" si="50"/>
        <v>60%</v>
      </c>
      <c r="AQ270" s="589"/>
      <c r="AR270" s="589"/>
      <c r="AS270" s="589"/>
      <c r="AT270" s="577"/>
      <c r="AU270" s="577"/>
      <c r="AV270" s="577"/>
      <c r="AW270" s="577"/>
      <c r="AX270" s="580"/>
      <c r="AZ270" s="583"/>
      <c r="BA270" s="586"/>
      <c r="BB270" s="574"/>
    </row>
    <row r="271" spans="2:54" ht="30" customHeight="1">
      <c r="B271" s="567"/>
      <c r="C271" s="570"/>
      <c r="D271" s="572"/>
      <c r="E271" s="572"/>
      <c r="F271" s="572"/>
      <c r="G271" s="572"/>
      <c r="H271" s="572"/>
      <c r="I271" s="572"/>
      <c r="J271" s="571"/>
      <c r="K271" s="207" t="s">
        <v>1105</v>
      </c>
      <c r="M271" s="595"/>
      <c r="N271" s="595"/>
      <c r="O271" s="595"/>
      <c r="P271" s="595"/>
      <c r="Q271" s="595"/>
      <c r="R271" s="595"/>
      <c r="S271" s="577"/>
      <c r="U271" s="402" t="str">
        <f t="shared" si="30"/>
        <v>Documentación de las oportunidades de mejora para la atención de derrames</v>
      </c>
      <c r="V271" s="397" t="s">
        <v>109</v>
      </c>
      <c r="W271" s="397" t="s">
        <v>121</v>
      </c>
      <c r="X271" s="563">
        <v>2</v>
      </c>
      <c r="Y271" s="564"/>
      <c r="Z271" s="565"/>
      <c r="AA271" s="563">
        <v>0</v>
      </c>
      <c r="AB271" s="564"/>
      <c r="AC271" s="565"/>
      <c r="AD271" s="563">
        <v>2</v>
      </c>
      <c r="AE271" s="564"/>
      <c r="AF271" s="565"/>
      <c r="AG271" s="563">
        <v>2</v>
      </c>
      <c r="AH271" s="564"/>
      <c r="AI271" s="565"/>
      <c r="AJ271" s="398">
        <f t="shared" si="47"/>
        <v>0.75</v>
      </c>
      <c r="AK271" s="398" t="str">
        <f t="shared" si="48"/>
        <v>Medianamente Efectivo</v>
      </c>
      <c r="AL271" s="398">
        <v>0</v>
      </c>
      <c r="AM271" s="398" t="str">
        <f t="shared" si="49"/>
        <v xml:space="preserve">0% </v>
      </c>
      <c r="AN271" s="398">
        <v>0.88</v>
      </c>
      <c r="AO271" s="398" t="str">
        <f t="shared" si="50"/>
        <v>60%</v>
      </c>
      <c r="AQ271" s="589"/>
      <c r="AR271" s="589"/>
      <c r="AS271" s="589"/>
      <c r="AT271" s="577"/>
      <c r="AU271" s="577"/>
      <c r="AV271" s="577"/>
      <c r="AW271" s="577"/>
      <c r="AX271" s="580"/>
      <c r="AZ271" s="583"/>
      <c r="BA271" s="586"/>
      <c r="BB271" s="574"/>
    </row>
    <row r="272" spans="2:54" ht="32.25" customHeight="1">
      <c r="B272" s="567"/>
      <c r="C272" s="570"/>
      <c r="D272" s="572"/>
      <c r="E272" s="572"/>
      <c r="F272" s="572"/>
      <c r="G272" s="572"/>
      <c r="H272" s="572" t="s">
        <v>119</v>
      </c>
      <c r="I272" s="572" t="s">
        <v>119</v>
      </c>
      <c r="J272" s="593" t="s">
        <v>1106</v>
      </c>
      <c r="K272" s="207" t="s">
        <v>1107</v>
      </c>
      <c r="M272" s="595"/>
      <c r="N272" s="595"/>
      <c r="O272" s="595"/>
      <c r="P272" s="595"/>
      <c r="Q272" s="595"/>
      <c r="R272" s="595"/>
      <c r="S272" s="577"/>
      <c r="U272" s="402" t="str">
        <f t="shared" si="30"/>
        <v>Seguimiento y revisión periódica al documento Objetivos, metas y programas ambientales</v>
      </c>
      <c r="V272" s="397" t="s">
        <v>109</v>
      </c>
      <c r="W272" s="397" t="s">
        <v>121</v>
      </c>
      <c r="X272" s="563">
        <v>2</v>
      </c>
      <c r="Y272" s="564"/>
      <c r="Z272" s="565"/>
      <c r="AA272" s="563">
        <v>1</v>
      </c>
      <c r="AB272" s="564"/>
      <c r="AC272" s="565"/>
      <c r="AD272" s="563">
        <v>2</v>
      </c>
      <c r="AE272" s="564"/>
      <c r="AF272" s="565"/>
      <c r="AG272" s="563">
        <v>2</v>
      </c>
      <c r="AH272" s="564"/>
      <c r="AI272" s="565"/>
      <c r="AJ272" s="398">
        <f t="shared" si="47"/>
        <v>0.875</v>
      </c>
      <c r="AK272" s="398" t="str">
        <f t="shared" si="48"/>
        <v>Efectivo</v>
      </c>
      <c r="AL272" s="398">
        <v>0</v>
      </c>
      <c r="AM272" s="398" t="str">
        <f t="shared" si="49"/>
        <v xml:space="preserve">0% </v>
      </c>
      <c r="AN272" s="398">
        <v>0.88</v>
      </c>
      <c r="AO272" s="398" t="str">
        <f t="shared" si="50"/>
        <v>60%</v>
      </c>
      <c r="AQ272" s="589"/>
      <c r="AR272" s="589"/>
      <c r="AS272" s="589"/>
      <c r="AT272" s="577"/>
      <c r="AU272" s="577"/>
      <c r="AV272" s="577"/>
      <c r="AW272" s="577"/>
      <c r="AX272" s="580"/>
      <c r="AZ272" s="583"/>
      <c r="BA272" s="586"/>
      <c r="BB272" s="574"/>
    </row>
    <row r="273" spans="2:54" ht="32.25" customHeight="1">
      <c r="B273" s="567"/>
      <c r="C273" s="570"/>
      <c r="D273" s="572"/>
      <c r="E273" s="572"/>
      <c r="F273" s="572"/>
      <c r="G273" s="572"/>
      <c r="H273" s="572"/>
      <c r="I273" s="572"/>
      <c r="J273" s="570"/>
      <c r="K273" s="207" t="s">
        <v>859</v>
      </c>
      <c r="M273" s="595"/>
      <c r="N273" s="595"/>
      <c r="O273" s="595"/>
      <c r="P273" s="595"/>
      <c r="Q273" s="595"/>
      <c r="R273" s="595"/>
      <c r="S273" s="577"/>
      <c r="U273" s="402" t="str">
        <f t="shared" si="30"/>
        <v>Seguimiento a la actualización de las hojas de seguridad de productos químicos</v>
      </c>
      <c r="V273" s="397" t="s">
        <v>109</v>
      </c>
      <c r="W273" s="397" t="s">
        <v>121</v>
      </c>
      <c r="X273" s="563">
        <v>2</v>
      </c>
      <c r="Y273" s="564"/>
      <c r="Z273" s="565"/>
      <c r="AA273" s="563">
        <v>1</v>
      </c>
      <c r="AB273" s="564"/>
      <c r="AC273" s="565"/>
      <c r="AD273" s="563">
        <v>2</v>
      </c>
      <c r="AE273" s="564"/>
      <c r="AF273" s="565"/>
      <c r="AG273" s="563">
        <v>2</v>
      </c>
      <c r="AH273" s="564"/>
      <c r="AI273" s="565"/>
      <c r="AJ273" s="398">
        <f t="shared" si="47"/>
        <v>0.875</v>
      </c>
      <c r="AK273" s="398" t="str">
        <f t="shared" si="48"/>
        <v>Efectivo</v>
      </c>
      <c r="AL273" s="398">
        <v>0</v>
      </c>
      <c r="AM273" s="398" t="str">
        <f t="shared" si="49"/>
        <v xml:space="preserve">0% </v>
      </c>
      <c r="AN273" s="398">
        <v>0.88</v>
      </c>
      <c r="AO273" s="398" t="str">
        <f t="shared" si="50"/>
        <v>60%</v>
      </c>
      <c r="AQ273" s="589"/>
      <c r="AR273" s="589"/>
      <c r="AS273" s="589"/>
      <c r="AT273" s="577"/>
      <c r="AU273" s="577"/>
      <c r="AV273" s="577"/>
      <c r="AW273" s="577"/>
      <c r="AX273" s="580"/>
      <c r="AZ273" s="583"/>
      <c r="BA273" s="586"/>
      <c r="BB273" s="574"/>
    </row>
    <row r="274" spans="2:54" ht="21.75" customHeight="1">
      <c r="B274" s="567"/>
      <c r="C274" s="570"/>
      <c r="D274" s="572"/>
      <c r="E274" s="572"/>
      <c r="F274" s="572"/>
      <c r="G274" s="572"/>
      <c r="H274" s="572"/>
      <c r="I274" s="572"/>
      <c r="J274" s="570"/>
      <c r="K274" s="207" t="s">
        <v>1108</v>
      </c>
      <c r="M274" s="595"/>
      <c r="N274" s="595"/>
      <c r="O274" s="595"/>
      <c r="P274" s="595"/>
      <c r="Q274" s="595"/>
      <c r="R274" s="595"/>
      <c r="S274" s="577"/>
      <c r="U274" s="402" t="str">
        <f t="shared" si="30"/>
        <v>Implementación del plan de gestión integral de PCB</v>
      </c>
      <c r="V274" s="397" t="s">
        <v>109</v>
      </c>
      <c r="W274" s="397" t="s">
        <v>121</v>
      </c>
      <c r="X274" s="563">
        <v>2</v>
      </c>
      <c r="Y274" s="564"/>
      <c r="Z274" s="565"/>
      <c r="AA274" s="563">
        <v>1</v>
      </c>
      <c r="AB274" s="564"/>
      <c r="AC274" s="565"/>
      <c r="AD274" s="563">
        <v>2</v>
      </c>
      <c r="AE274" s="564"/>
      <c r="AF274" s="565"/>
      <c r="AG274" s="563">
        <v>2</v>
      </c>
      <c r="AH274" s="564"/>
      <c r="AI274" s="565"/>
      <c r="AJ274" s="398">
        <f t="shared" si="47"/>
        <v>0.875</v>
      </c>
      <c r="AK274" s="398" t="str">
        <f t="shared" si="48"/>
        <v>Efectivo</v>
      </c>
      <c r="AL274" s="398">
        <v>0</v>
      </c>
      <c r="AM274" s="398" t="str">
        <f t="shared" si="49"/>
        <v xml:space="preserve">0% </v>
      </c>
      <c r="AN274" s="398">
        <v>0.88</v>
      </c>
      <c r="AO274" s="398" t="str">
        <f t="shared" si="50"/>
        <v>60%</v>
      </c>
      <c r="AQ274" s="589"/>
      <c r="AR274" s="589"/>
      <c r="AS274" s="589"/>
      <c r="AT274" s="577"/>
      <c r="AU274" s="577"/>
      <c r="AV274" s="577"/>
      <c r="AW274" s="577"/>
      <c r="AX274" s="580"/>
      <c r="AZ274" s="583"/>
      <c r="BA274" s="586"/>
      <c r="BB274" s="574"/>
    </row>
    <row r="275" spans="2:54" ht="21.75" customHeight="1">
      <c r="B275" s="567"/>
      <c r="C275" s="570"/>
      <c r="D275" s="572"/>
      <c r="E275" s="572"/>
      <c r="F275" s="572"/>
      <c r="G275" s="572"/>
      <c r="H275" s="572"/>
      <c r="I275" s="572"/>
      <c r="J275" s="571"/>
      <c r="K275" s="207" t="s">
        <v>1109</v>
      </c>
      <c r="M275" s="595"/>
      <c r="N275" s="595"/>
      <c r="O275" s="595"/>
      <c r="P275" s="595"/>
      <c r="Q275" s="595"/>
      <c r="R275" s="595"/>
      <c r="S275" s="577"/>
      <c r="U275" s="402" t="str">
        <f t="shared" si="30"/>
        <v>Implementación del plan de Productos químicos</v>
      </c>
      <c r="V275" s="397" t="s">
        <v>109</v>
      </c>
      <c r="W275" s="397" t="s">
        <v>121</v>
      </c>
      <c r="X275" s="563">
        <v>2</v>
      </c>
      <c r="Y275" s="564"/>
      <c r="Z275" s="565"/>
      <c r="AA275" s="563">
        <v>1</v>
      </c>
      <c r="AB275" s="564"/>
      <c r="AC275" s="565"/>
      <c r="AD275" s="563">
        <v>2</v>
      </c>
      <c r="AE275" s="564"/>
      <c r="AF275" s="565"/>
      <c r="AG275" s="563">
        <v>2</v>
      </c>
      <c r="AH275" s="564"/>
      <c r="AI275" s="565"/>
      <c r="AJ275" s="398">
        <f t="shared" si="47"/>
        <v>0.875</v>
      </c>
      <c r="AK275" s="398" t="str">
        <f t="shared" si="48"/>
        <v>Efectivo</v>
      </c>
      <c r="AL275" s="398">
        <v>0</v>
      </c>
      <c r="AM275" s="398" t="str">
        <f t="shared" si="49"/>
        <v xml:space="preserve">0% </v>
      </c>
      <c r="AN275" s="398">
        <v>0.88</v>
      </c>
      <c r="AO275" s="398" t="str">
        <f t="shared" si="50"/>
        <v>60%</v>
      </c>
      <c r="AQ275" s="589"/>
      <c r="AR275" s="589"/>
      <c r="AS275" s="589"/>
      <c r="AT275" s="577"/>
      <c r="AU275" s="577"/>
      <c r="AV275" s="577"/>
      <c r="AW275" s="577"/>
      <c r="AX275" s="580"/>
      <c r="AZ275" s="583"/>
      <c r="BA275" s="586"/>
      <c r="BB275" s="574"/>
    </row>
    <row r="276" spans="2:54" ht="21.75" customHeight="1">
      <c r="B276" s="567"/>
      <c r="C276" s="570"/>
      <c r="D276" s="591"/>
      <c r="E276" s="591"/>
      <c r="F276" s="591"/>
      <c r="G276" s="591"/>
      <c r="H276" s="591" t="s">
        <v>119</v>
      </c>
      <c r="I276" s="591" t="s">
        <v>119</v>
      </c>
      <c r="J276" s="593" t="s">
        <v>856</v>
      </c>
      <c r="K276" s="207" t="s">
        <v>855</v>
      </c>
      <c r="M276" s="595"/>
      <c r="N276" s="595"/>
      <c r="O276" s="595"/>
      <c r="P276" s="595"/>
      <c r="Q276" s="595"/>
      <c r="R276" s="595"/>
      <c r="S276" s="577"/>
      <c r="U276" s="402" t="str">
        <f t="shared" si="30"/>
        <v>Simulacros de emergencias ambientales (derrames)</v>
      </c>
      <c r="V276" s="397" t="s">
        <v>109</v>
      </c>
      <c r="W276" s="397" t="s">
        <v>121</v>
      </c>
      <c r="X276" s="563">
        <v>2</v>
      </c>
      <c r="Y276" s="564"/>
      <c r="Z276" s="565"/>
      <c r="AA276" s="563">
        <v>0</v>
      </c>
      <c r="AB276" s="564"/>
      <c r="AC276" s="565"/>
      <c r="AD276" s="563">
        <v>2</v>
      </c>
      <c r="AE276" s="564"/>
      <c r="AF276" s="565"/>
      <c r="AG276" s="563">
        <v>2</v>
      </c>
      <c r="AH276" s="564"/>
      <c r="AI276" s="565"/>
      <c r="AJ276" s="398">
        <f t="shared" si="47"/>
        <v>0.75</v>
      </c>
      <c r="AK276" s="398" t="str">
        <f t="shared" si="48"/>
        <v>Medianamente Efectivo</v>
      </c>
      <c r="AL276" s="398">
        <v>0</v>
      </c>
      <c r="AM276" s="398" t="str">
        <f t="shared" si="49"/>
        <v xml:space="preserve">0% </v>
      </c>
      <c r="AN276" s="398">
        <v>0.88</v>
      </c>
      <c r="AO276" s="398" t="str">
        <f t="shared" si="50"/>
        <v>60%</v>
      </c>
      <c r="AQ276" s="589"/>
      <c r="AR276" s="589"/>
      <c r="AS276" s="589"/>
      <c r="AT276" s="577"/>
      <c r="AU276" s="577"/>
      <c r="AV276" s="577"/>
      <c r="AW276" s="577"/>
      <c r="AX276" s="580"/>
      <c r="AZ276" s="583"/>
      <c r="BA276" s="586"/>
      <c r="BB276" s="574"/>
    </row>
    <row r="277" spans="2:54" ht="23.25" customHeight="1">
      <c r="B277" s="567"/>
      <c r="C277" s="570"/>
      <c r="D277" s="592"/>
      <c r="E277" s="592"/>
      <c r="F277" s="592"/>
      <c r="G277" s="592"/>
      <c r="H277" s="592"/>
      <c r="I277" s="592"/>
      <c r="J277" s="571"/>
      <c r="K277" s="207" t="s">
        <v>858</v>
      </c>
      <c r="M277" s="596"/>
      <c r="N277" s="596"/>
      <c r="O277" s="596"/>
      <c r="P277" s="596"/>
      <c r="Q277" s="596"/>
      <c r="R277" s="596"/>
      <c r="S277" s="578"/>
      <c r="U277" s="402" t="str">
        <f t="shared" si="30"/>
        <v>Capacitaciones en manejo de emergencias ambientales</v>
      </c>
      <c r="V277" s="397" t="s">
        <v>120</v>
      </c>
      <c r="W277" s="397" t="s">
        <v>121</v>
      </c>
      <c r="X277" s="563">
        <v>2</v>
      </c>
      <c r="Y277" s="564"/>
      <c r="Z277" s="565"/>
      <c r="AA277" s="563">
        <v>0</v>
      </c>
      <c r="AB277" s="564"/>
      <c r="AC277" s="565"/>
      <c r="AD277" s="563">
        <v>1</v>
      </c>
      <c r="AE277" s="564"/>
      <c r="AF277" s="565"/>
      <c r="AG277" s="563">
        <v>2</v>
      </c>
      <c r="AH277" s="564"/>
      <c r="AI277" s="565"/>
      <c r="AJ277" s="398">
        <f t="shared" si="47"/>
        <v>0.625</v>
      </c>
      <c r="AK277" s="398" t="str">
        <f t="shared" si="48"/>
        <v>Medianamente Efectivo</v>
      </c>
      <c r="AL277" s="398">
        <v>0</v>
      </c>
      <c r="AM277" s="398" t="str">
        <f t="shared" si="49"/>
        <v xml:space="preserve">0% </v>
      </c>
      <c r="AN277" s="398">
        <v>0.88</v>
      </c>
      <c r="AO277" s="398" t="str">
        <f t="shared" si="50"/>
        <v>60%</v>
      </c>
      <c r="AQ277" s="590"/>
      <c r="AR277" s="590"/>
      <c r="AS277" s="590"/>
      <c r="AT277" s="578"/>
      <c r="AU277" s="578"/>
      <c r="AV277" s="578"/>
      <c r="AW277" s="578"/>
      <c r="AX277" s="581"/>
      <c r="AZ277" s="584"/>
      <c r="BA277" s="587"/>
      <c r="BB277" s="575"/>
    </row>
    <row r="278" spans="2:54" ht="23.25" customHeight="1">
      <c r="B278" s="566" t="s">
        <v>902</v>
      </c>
      <c r="C278" s="569" t="s">
        <v>682</v>
      </c>
      <c r="D278" s="572"/>
      <c r="E278" s="572"/>
      <c r="F278" s="572"/>
      <c r="G278" s="572"/>
      <c r="H278" s="572" t="s">
        <v>119</v>
      </c>
      <c r="I278" s="572" t="s">
        <v>119</v>
      </c>
      <c r="J278" s="593" t="s">
        <v>862</v>
      </c>
      <c r="K278" s="207" t="s">
        <v>783</v>
      </c>
      <c r="M278" s="594">
        <v>3</v>
      </c>
      <c r="N278" s="594" t="str">
        <f>IF(M278=5,"Esperada",IF(M278=4,"Alta",IF(M278=3,"Media",IF(M278=2,"Baja",IF(M278=1,"Remota","0")))))</f>
        <v>Media</v>
      </c>
      <c r="O278" s="594">
        <v>5</v>
      </c>
      <c r="P278" s="594" t="str">
        <f>IF(O278=5,"Significativo",IF(O278=4,"Alto",IF(O278=3,"Medio",IF(O278=2,"Bajo",IF(O278=1,"No Significativo","0")))))</f>
        <v>Significativo</v>
      </c>
      <c r="Q278" s="594" t="s">
        <v>47</v>
      </c>
      <c r="R278" s="594">
        <f>O278*M278</f>
        <v>15</v>
      </c>
      <c r="S278" s="576" t="str">
        <f>IF(R278=1,"Bajo",IF(R278=2,"Bajo",IF(R278=3,"Bajo",IF(R278=4,"Bajo",IF(R278=5,"Medio",IF(R278=6,"Medio",IF(R278=8,"Medio",IF(R278=9,"Medio",IF(R278=10,"Medio",IF(R278=12,"Medio",IF(R278=15,"Alto",IF(R278=16,"Alto",IF(R278=20,"Alto",IF(R278=25,"Alto","0"))))))))))))))</f>
        <v>Alto</v>
      </c>
      <c r="U278" s="402" t="str">
        <f t="shared" si="30"/>
        <v>Implementación del Plan de manejo integral de residuos solidos</v>
      </c>
      <c r="V278" s="397" t="s">
        <v>109</v>
      </c>
      <c r="W278" s="397" t="s">
        <v>121</v>
      </c>
      <c r="X278" s="563">
        <v>2</v>
      </c>
      <c r="Y278" s="564"/>
      <c r="Z278" s="565"/>
      <c r="AA278" s="563">
        <v>1</v>
      </c>
      <c r="AB278" s="564"/>
      <c r="AC278" s="565"/>
      <c r="AD278" s="563">
        <v>2</v>
      </c>
      <c r="AE278" s="564"/>
      <c r="AF278" s="565"/>
      <c r="AG278" s="563">
        <v>2</v>
      </c>
      <c r="AH278" s="564"/>
      <c r="AI278" s="565"/>
      <c r="AJ278" s="398">
        <f t="shared" si="47"/>
        <v>0.875</v>
      </c>
      <c r="AK278" s="398" t="str">
        <f t="shared" si="48"/>
        <v>Efectivo</v>
      </c>
      <c r="AL278" s="398">
        <v>0</v>
      </c>
      <c r="AM278" s="398" t="str">
        <f t="shared" si="49"/>
        <v xml:space="preserve">0% </v>
      </c>
      <c r="AN278" s="398">
        <v>0.88</v>
      </c>
      <c r="AO278" s="398" t="str">
        <f t="shared" si="50"/>
        <v>60%</v>
      </c>
      <c r="AQ278" s="588">
        <f>M278-(M278*AL284)</f>
        <v>3</v>
      </c>
      <c r="AR278" s="588" t="str">
        <f>IF(AQ278=5,"Esperada",IF(AQ278=4,"Alta",IF(AQ278=3,"Media",IF(AQ278=2,"Baja",IF(AQ278=1,"Remota","Remota")))))</f>
        <v>Media</v>
      </c>
      <c r="AS278" s="588">
        <f>O278-(O278*AO284)</f>
        <v>2</v>
      </c>
      <c r="AT278" s="576" t="str">
        <f>IF(AS278=5,"Significativo",IF(AS278=4,"Alto",IF(AS278=3,"Medio",IF(AS278=2,"Bajo",IF(AS278=1,"No Significativo","No Significativo")))))</f>
        <v>Bajo</v>
      </c>
      <c r="AU278" s="576" t="str">
        <f>Q278</f>
        <v>Reputacional</v>
      </c>
      <c r="AV278" s="576">
        <f>AQ278*AS278</f>
        <v>6</v>
      </c>
      <c r="AW278" s="576" t="str">
        <f>IF(AV278=1,"Bajo",IF(AV278=2,"Bajo",IF(AV278=3,"Bajo",IF(AV278=4,"Bajo",IF(AV278=5,"Medio",IF(AV278=6,"Medio",IF(AV278=8,"Medio",IF(AV278=9,"Medio",IF(AV278=10,"Medio",IF(AV278=12,"Medio",IF(AV278=15,"Alto",IF(AV278=16,"Alto",IF(AV278=20,"Alto",IF(AV278=25,"Alto","Bajo"))))))))))))))</f>
        <v>Medio</v>
      </c>
      <c r="AX278" s="579" t="str">
        <f t="shared" si="51"/>
        <v xml:space="preserve"> Evaluar a juicio de experto la nececidad de deterrminar acciones para prevenir su ocurrencia</v>
      </c>
      <c r="AZ278" s="582" t="s">
        <v>1103</v>
      </c>
      <c r="BA278" s="585" t="s">
        <v>1110</v>
      </c>
      <c r="BB278" s="573" t="s">
        <v>1133</v>
      </c>
    </row>
    <row r="279" spans="2:54" ht="30" customHeight="1">
      <c r="B279" s="567"/>
      <c r="C279" s="570"/>
      <c r="D279" s="572"/>
      <c r="E279" s="572"/>
      <c r="F279" s="572"/>
      <c r="G279" s="572"/>
      <c r="H279" s="572"/>
      <c r="I279" s="572"/>
      <c r="J279" s="570"/>
      <c r="K279" s="207" t="s">
        <v>1111</v>
      </c>
      <c r="M279" s="595"/>
      <c r="N279" s="595"/>
      <c r="O279" s="595"/>
      <c r="P279" s="595"/>
      <c r="Q279" s="595"/>
      <c r="R279" s="595"/>
      <c r="S279" s="577"/>
      <c r="U279" s="402" t="str">
        <f t="shared" si="30"/>
        <v>Implementación de listas de chequeo a empresas recolectoras y transportadoras de residuos peligrosos</v>
      </c>
      <c r="V279" s="397" t="s">
        <v>109</v>
      </c>
      <c r="W279" s="397" t="s">
        <v>121</v>
      </c>
      <c r="X279" s="563">
        <v>2</v>
      </c>
      <c r="Y279" s="564"/>
      <c r="Z279" s="565"/>
      <c r="AA279" s="563">
        <v>1</v>
      </c>
      <c r="AB279" s="564"/>
      <c r="AC279" s="565"/>
      <c r="AD279" s="563">
        <v>2</v>
      </c>
      <c r="AE279" s="564"/>
      <c r="AF279" s="565"/>
      <c r="AG279" s="563">
        <v>2</v>
      </c>
      <c r="AH279" s="564"/>
      <c r="AI279" s="565"/>
      <c r="AJ279" s="398">
        <f t="shared" si="47"/>
        <v>0.875</v>
      </c>
      <c r="AK279" s="398" t="str">
        <f t="shared" si="48"/>
        <v>Efectivo</v>
      </c>
      <c r="AL279" s="398">
        <v>0</v>
      </c>
      <c r="AM279" s="398" t="str">
        <f t="shared" si="49"/>
        <v xml:space="preserve">0% </v>
      </c>
      <c r="AN279" s="398">
        <v>0.88</v>
      </c>
      <c r="AO279" s="398" t="str">
        <f t="shared" si="50"/>
        <v>60%</v>
      </c>
      <c r="AQ279" s="589"/>
      <c r="AR279" s="589"/>
      <c r="AS279" s="589"/>
      <c r="AT279" s="577"/>
      <c r="AU279" s="577"/>
      <c r="AV279" s="577"/>
      <c r="AW279" s="577"/>
      <c r="AX279" s="580"/>
      <c r="AZ279" s="583"/>
      <c r="BA279" s="586"/>
      <c r="BB279" s="574"/>
    </row>
    <row r="280" spans="2:54" ht="30" customHeight="1">
      <c r="B280" s="566"/>
      <c r="C280" s="569"/>
      <c r="D280" s="572"/>
      <c r="E280" s="572"/>
      <c r="F280" s="572"/>
      <c r="G280" s="572"/>
      <c r="H280" s="572"/>
      <c r="I280" s="572"/>
      <c r="J280" s="570"/>
      <c r="K280" s="207" t="s">
        <v>1112</v>
      </c>
      <c r="M280" s="595"/>
      <c r="N280" s="595"/>
      <c r="O280" s="595"/>
      <c r="P280" s="595"/>
      <c r="Q280" s="595"/>
      <c r="R280" s="595"/>
      <c r="S280" s="577"/>
      <c r="U280" s="402" t="str">
        <f t="shared" si="30"/>
        <v>Inspección de sitios de almacenamiento de residuos o desechos peligrosos y declaratorias de generación de residuos peligrosos</v>
      </c>
      <c r="V280" s="397" t="s">
        <v>109</v>
      </c>
      <c r="W280" s="397" t="s">
        <v>121</v>
      </c>
      <c r="X280" s="563">
        <v>2</v>
      </c>
      <c r="Y280" s="564"/>
      <c r="Z280" s="565"/>
      <c r="AA280" s="563">
        <v>0</v>
      </c>
      <c r="AB280" s="564"/>
      <c r="AC280" s="565"/>
      <c r="AD280" s="563">
        <v>2</v>
      </c>
      <c r="AE280" s="564"/>
      <c r="AF280" s="565"/>
      <c r="AG280" s="563">
        <v>2</v>
      </c>
      <c r="AH280" s="564"/>
      <c r="AI280" s="565"/>
      <c r="AJ280" s="398">
        <f t="shared" si="47"/>
        <v>0.75</v>
      </c>
      <c r="AK280" s="398" t="str">
        <f t="shared" si="48"/>
        <v>Medianamente Efectivo</v>
      </c>
      <c r="AL280" s="398">
        <v>0</v>
      </c>
      <c r="AM280" s="398" t="str">
        <f t="shared" si="49"/>
        <v xml:space="preserve">0% </v>
      </c>
      <c r="AN280" s="398">
        <v>0.88</v>
      </c>
      <c r="AO280" s="398" t="str">
        <f t="shared" si="50"/>
        <v>60%</v>
      </c>
      <c r="AQ280" s="589"/>
      <c r="AR280" s="589"/>
      <c r="AS280" s="589"/>
      <c r="AT280" s="577"/>
      <c r="AU280" s="577"/>
      <c r="AV280" s="577"/>
      <c r="AW280" s="577"/>
      <c r="AX280" s="580"/>
      <c r="AZ280" s="583"/>
      <c r="BA280" s="586"/>
      <c r="BB280" s="574"/>
    </row>
    <row r="281" spans="2:54" ht="22.5" customHeight="1">
      <c r="B281" s="567"/>
      <c r="C281" s="570"/>
      <c r="D281" s="572"/>
      <c r="E281" s="572"/>
      <c r="F281" s="572"/>
      <c r="G281" s="572"/>
      <c r="H281" s="572"/>
      <c r="I281" s="572"/>
      <c r="J281" s="571"/>
      <c r="K281" s="207" t="s">
        <v>864</v>
      </c>
      <c r="M281" s="595"/>
      <c r="N281" s="595"/>
      <c r="O281" s="595"/>
      <c r="P281" s="595"/>
      <c r="Q281" s="595"/>
      <c r="R281" s="595"/>
      <c r="S281" s="577"/>
      <c r="U281" s="402" t="str">
        <f t="shared" si="30"/>
        <v>Capacitaciones y campañas de manejo de residuos peligrosos</v>
      </c>
      <c r="V281" s="397" t="s">
        <v>109</v>
      </c>
      <c r="W281" s="397" t="s">
        <v>121</v>
      </c>
      <c r="X281" s="563">
        <v>2</v>
      </c>
      <c r="Y281" s="564"/>
      <c r="Z281" s="565"/>
      <c r="AA281" s="563">
        <v>0</v>
      </c>
      <c r="AB281" s="564"/>
      <c r="AC281" s="565"/>
      <c r="AD281" s="563">
        <v>2</v>
      </c>
      <c r="AE281" s="564"/>
      <c r="AF281" s="565"/>
      <c r="AG281" s="563">
        <v>2</v>
      </c>
      <c r="AH281" s="564"/>
      <c r="AI281" s="565"/>
      <c r="AJ281" s="398">
        <f t="shared" si="47"/>
        <v>0.75</v>
      </c>
      <c r="AK281" s="398" t="str">
        <f t="shared" si="48"/>
        <v>Medianamente Efectivo</v>
      </c>
      <c r="AL281" s="398">
        <v>0</v>
      </c>
      <c r="AM281" s="398" t="str">
        <f t="shared" si="49"/>
        <v xml:space="preserve">0% </v>
      </c>
      <c r="AN281" s="398">
        <v>0.88</v>
      </c>
      <c r="AO281" s="398" t="str">
        <f t="shared" si="50"/>
        <v>60%</v>
      </c>
      <c r="AQ281" s="589"/>
      <c r="AR281" s="589"/>
      <c r="AS281" s="589"/>
      <c r="AT281" s="577"/>
      <c r="AU281" s="577"/>
      <c r="AV281" s="577"/>
      <c r="AW281" s="577"/>
      <c r="AX281" s="580"/>
      <c r="AZ281" s="583"/>
      <c r="BA281" s="586"/>
      <c r="BB281" s="574"/>
    </row>
    <row r="282" spans="2:54" ht="30" customHeight="1">
      <c r="B282" s="567"/>
      <c r="C282" s="570"/>
      <c r="D282" s="572"/>
      <c r="E282" s="572"/>
      <c r="F282" s="572"/>
      <c r="G282" s="572"/>
      <c r="H282" s="572" t="s">
        <v>119</v>
      </c>
      <c r="I282" s="572" t="s">
        <v>119</v>
      </c>
      <c r="J282" s="593" t="s">
        <v>865</v>
      </c>
      <c r="K282" s="207" t="s">
        <v>863</v>
      </c>
      <c r="M282" s="595"/>
      <c r="N282" s="595"/>
      <c r="O282" s="595"/>
      <c r="P282" s="595"/>
      <c r="Q282" s="595"/>
      <c r="R282" s="595"/>
      <c r="S282" s="577"/>
      <c r="U282" s="402" t="str">
        <f t="shared" si="30"/>
        <v>Seguimiento y revisión al documento de Objetivos, metas y programas ambiental (Manejo de residuos)</v>
      </c>
      <c r="V282" s="397" t="s">
        <v>120</v>
      </c>
      <c r="W282" s="397" t="s">
        <v>121</v>
      </c>
      <c r="X282" s="563">
        <v>2</v>
      </c>
      <c r="Y282" s="564"/>
      <c r="Z282" s="565"/>
      <c r="AA282" s="563">
        <v>1</v>
      </c>
      <c r="AB282" s="564"/>
      <c r="AC282" s="565"/>
      <c r="AD282" s="563">
        <v>2</v>
      </c>
      <c r="AE282" s="564"/>
      <c r="AF282" s="565"/>
      <c r="AG282" s="563">
        <v>2</v>
      </c>
      <c r="AH282" s="564"/>
      <c r="AI282" s="565"/>
      <c r="AJ282" s="398">
        <f t="shared" si="47"/>
        <v>0.875</v>
      </c>
      <c r="AK282" s="398" t="str">
        <f t="shared" si="48"/>
        <v>Efectivo</v>
      </c>
      <c r="AL282" s="398">
        <v>0</v>
      </c>
      <c r="AM282" s="398" t="str">
        <f t="shared" si="49"/>
        <v xml:space="preserve">0% </v>
      </c>
      <c r="AN282" s="398">
        <v>0.88</v>
      </c>
      <c r="AO282" s="398" t="str">
        <f t="shared" si="50"/>
        <v>60%</v>
      </c>
      <c r="AQ282" s="589"/>
      <c r="AR282" s="589"/>
      <c r="AS282" s="589"/>
      <c r="AT282" s="577"/>
      <c r="AU282" s="577"/>
      <c r="AV282" s="577"/>
      <c r="AW282" s="577"/>
      <c r="AX282" s="580"/>
      <c r="AZ282" s="583"/>
      <c r="BA282" s="586"/>
      <c r="BB282" s="574"/>
    </row>
    <row r="283" spans="2:54" ht="23.25" customHeight="1">
      <c r="B283" s="566"/>
      <c r="C283" s="569"/>
      <c r="D283" s="572"/>
      <c r="E283" s="572"/>
      <c r="F283" s="572"/>
      <c r="G283" s="572"/>
      <c r="H283" s="572"/>
      <c r="I283" s="572"/>
      <c r="J283" s="570"/>
      <c r="K283" s="207" t="s">
        <v>885</v>
      </c>
      <c r="M283" s="595"/>
      <c r="N283" s="595"/>
      <c r="O283" s="595"/>
      <c r="P283" s="595"/>
      <c r="Q283" s="595"/>
      <c r="R283" s="595"/>
      <c r="S283" s="577"/>
      <c r="U283" s="402" t="str">
        <f t="shared" si="30"/>
        <v>Implementación del Plan de manejo integral de residuos</v>
      </c>
      <c r="V283" s="397" t="s">
        <v>109</v>
      </c>
      <c r="W283" s="397" t="s">
        <v>121</v>
      </c>
      <c r="X283" s="563">
        <v>2</v>
      </c>
      <c r="Y283" s="564"/>
      <c r="Z283" s="565"/>
      <c r="AA283" s="563">
        <v>1</v>
      </c>
      <c r="AB283" s="564"/>
      <c r="AC283" s="565"/>
      <c r="AD283" s="563">
        <v>2</v>
      </c>
      <c r="AE283" s="564"/>
      <c r="AF283" s="565"/>
      <c r="AG283" s="563">
        <v>2</v>
      </c>
      <c r="AH283" s="564"/>
      <c r="AI283" s="565"/>
      <c r="AJ283" s="398">
        <f t="shared" si="47"/>
        <v>0.875</v>
      </c>
      <c r="AK283" s="398" t="str">
        <f t="shared" si="48"/>
        <v>Efectivo</v>
      </c>
      <c r="AL283" s="398">
        <v>0</v>
      </c>
      <c r="AM283" s="398" t="str">
        <f t="shared" si="49"/>
        <v xml:space="preserve">0% </v>
      </c>
      <c r="AN283" s="398">
        <v>0.88</v>
      </c>
      <c r="AO283" s="398" t="str">
        <f t="shared" si="50"/>
        <v>60%</v>
      </c>
      <c r="AQ283" s="589"/>
      <c r="AR283" s="589"/>
      <c r="AS283" s="589"/>
      <c r="AT283" s="577"/>
      <c r="AU283" s="577"/>
      <c r="AV283" s="577"/>
      <c r="AW283" s="577"/>
      <c r="AX283" s="580"/>
      <c r="AZ283" s="583"/>
      <c r="BA283" s="586"/>
      <c r="BB283" s="574"/>
    </row>
    <row r="284" spans="2:54" ht="23.25" customHeight="1">
      <c r="B284" s="568"/>
      <c r="C284" s="571"/>
      <c r="D284" s="572"/>
      <c r="E284" s="572"/>
      <c r="F284" s="572"/>
      <c r="G284" s="572"/>
      <c r="H284" s="572"/>
      <c r="I284" s="572"/>
      <c r="J284" s="571"/>
      <c r="K284" s="212" t="s">
        <v>866</v>
      </c>
      <c r="M284" s="596"/>
      <c r="N284" s="596"/>
      <c r="O284" s="596"/>
      <c r="P284" s="596"/>
      <c r="Q284" s="596"/>
      <c r="R284" s="596"/>
      <c r="S284" s="578"/>
      <c r="U284" s="402" t="str">
        <f t="shared" si="30"/>
        <v>Seguimiento al Plan de gestión ambiental Integral de PCB</v>
      </c>
      <c r="V284" s="397" t="s">
        <v>109</v>
      </c>
      <c r="W284" s="397" t="s">
        <v>110</v>
      </c>
      <c r="X284" s="563">
        <v>2</v>
      </c>
      <c r="Y284" s="564"/>
      <c r="Z284" s="565"/>
      <c r="AA284" s="563">
        <v>1</v>
      </c>
      <c r="AB284" s="564"/>
      <c r="AC284" s="565"/>
      <c r="AD284" s="563">
        <v>2</v>
      </c>
      <c r="AE284" s="564"/>
      <c r="AF284" s="565"/>
      <c r="AG284" s="563">
        <v>2</v>
      </c>
      <c r="AH284" s="564"/>
      <c r="AI284" s="565"/>
      <c r="AJ284" s="398">
        <f t="shared" si="47"/>
        <v>0.875</v>
      </c>
      <c r="AK284" s="398" t="str">
        <f t="shared" si="48"/>
        <v>Efectivo</v>
      </c>
      <c r="AL284" s="398">
        <v>0</v>
      </c>
      <c r="AM284" s="398" t="str">
        <f t="shared" si="49"/>
        <v xml:space="preserve">0% </v>
      </c>
      <c r="AN284" s="398">
        <v>0.88</v>
      </c>
      <c r="AO284" s="398" t="str">
        <f t="shared" si="50"/>
        <v>60%</v>
      </c>
      <c r="AQ284" s="590"/>
      <c r="AR284" s="590"/>
      <c r="AS284" s="590"/>
      <c r="AT284" s="578"/>
      <c r="AU284" s="578"/>
      <c r="AV284" s="578"/>
      <c r="AW284" s="578"/>
      <c r="AX284" s="581"/>
      <c r="AZ284" s="584"/>
      <c r="BA284" s="587"/>
      <c r="BB284" s="575"/>
    </row>
    <row r="285" spans="2:54">
      <c r="D285" s="413"/>
      <c r="E285" s="413"/>
      <c r="F285" s="413"/>
      <c r="G285" s="413"/>
      <c r="H285" s="413"/>
      <c r="I285" s="413"/>
      <c r="L285" s="378"/>
      <c r="T285" s="378"/>
      <c r="AP285" s="378"/>
      <c r="AQ285" s="378"/>
      <c r="AS285" s="378"/>
      <c r="AT285" s="378"/>
      <c r="AV285" s="378"/>
      <c r="AW285" s="378"/>
      <c r="AY285" s="378"/>
      <c r="AZ285" s="378"/>
      <c r="BB285" s="378"/>
    </row>
    <row r="286" spans="2:54">
      <c r="D286" s="413"/>
      <c r="E286" s="413"/>
      <c r="F286" s="413"/>
      <c r="G286" s="413"/>
      <c r="H286" s="413"/>
      <c r="I286" s="413"/>
      <c r="L286" s="378"/>
      <c r="T286" s="378"/>
      <c r="AP286" s="378"/>
      <c r="AQ286" s="378"/>
      <c r="AS286" s="378"/>
      <c r="AT286" s="378"/>
      <c r="AV286" s="378"/>
      <c r="AW286" s="378"/>
      <c r="AY286" s="378"/>
      <c r="AZ286" s="378"/>
      <c r="BB286" s="378"/>
    </row>
    <row r="287" spans="2:54">
      <c r="D287" s="413"/>
      <c r="E287" s="413"/>
      <c r="F287" s="413"/>
      <c r="G287" s="413"/>
      <c r="H287" s="413"/>
      <c r="I287" s="413"/>
      <c r="L287" s="378"/>
      <c r="T287" s="378"/>
      <c r="AP287" s="378"/>
      <c r="AQ287" s="378"/>
      <c r="AS287" s="378"/>
      <c r="AT287" s="378"/>
      <c r="AV287" s="378"/>
      <c r="AW287" s="378"/>
      <c r="AY287" s="378"/>
      <c r="AZ287" s="378"/>
      <c r="BB287" s="378"/>
    </row>
    <row r="288" spans="2:54">
      <c r="D288" s="413"/>
      <c r="E288" s="413"/>
      <c r="F288" s="413"/>
      <c r="G288" s="413"/>
      <c r="H288" s="413"/>
      <c r="I288" s="413"/>
      <c r="L288" s="378"/>
      <c r="T288" s="378"/>
      <c r="AP288" s="378"/>
      <c r="AQ288" s="378"/>
      <c r="AS288" s="378"/>
      <c r="AT288" s="378"/>
      <c r="AV288" s="378"/>
      <c r="AW288" s="378"/>
      <c r="AY288" s="378"/>
      <c r="AZ288" s="378"/>
      <c r="BB288" s="378"/>
    </row>
    <row r="289" spans="4:54">
      <c r="D289" s="413"/>
      <c r="E289" s="413"/>
      <c r="F289" s="413"/>
      <c r="G289" s="413"/>
      <c r="H289" s="413"/>
      <c r="I289" s="413"/>
      <c r="L289" s="378"/>
      <c r="T289" s="378"/>
      <c r="AP289" s="378"/>
      <c r="AQ289" s="378"/>
      <c r="AS289" s="378"/>
      <c r="AT289" s="378"/>
      <c r="AV289" s="378"/>
      <c r="AW289" s="378"/>
      <c r="AY289" s="378"/>
      <c r="AZ289" s="378"/>
      <c r="BB289" s="378"/>
    </row>
    <row r="290" spans="4:54">
      <c r="D290" s="413"/>
      <c r="E290" s="413"/>
      <c r="F290" s="413"/>
      <c r="G290" s="413"/>
      <c r="H290" s="413"/>
      <c r="I290" s="413"/>
      <c r="L290" s="378"/>
      <c r="T290" s="378"/>
      <c r="AP290" s="378"/>
      <c r="AQ290" s="378"/>
      <c r="AS290" s="378"/>
      <c r="AT290" s="378"/>
      <c r="AV290" s="378"/>
      <c r="AW290" s="378"/>
      <c r="AY290" s="378"/>
      <c r="AZ290" s="378"/>
      <c r="BB290" s="378"/>
    </row>
    <row r="291" spans="4:54">
      <c r="D291" s="413"/>
      <c r="E291" s="413"/>
      <c r="F291" s="413"/>
      <c r="G291" s="413"/>
      <c r="H291" s="413"/>
      <c r="I291" s="413"/>
      <c r="L291" s="378"/>
      <c r="T291" s="378"/>
      <c r="AP291" s="378"/>
      <c r="AQ291" s="378"/>
      <c r="AS291" s="378"/>
      <c r="AT291" s="378"/>
      <c r="AV291" s="378"/>
      <c r="AW291" s="378"/>
      <c r="AY291" s="378"/>
      <c r="AZ291" s="378"/>
      <c r="BB291" s="378"/>
    </row>
    <row r="292" spans="4:54">
      <c r="D292" s="413"/>
      <c r="E292" s="413"/>
      <c r="F292" s="413"/>
      <c r="G292" s="413"/>
      <c r="H292" s="413"/>
      <c r="I292" s="413"/>
      <c r="L292" s="378"/>
      <c r="T292" s="378"/>
      <c r="AP292" s="378"/>
      <c r="AQ292" s="378"/>
      <c r="AS292" s="378"/>
      <c r="AT292" s="378"/>
      <c r="AV292" s="378"/>
      <c r="AW292" s="378"/>
      <c r="AY292" s="378"/>
      <c r="AZ292" s="378"/>
      <c r="BB292" s="378"/>
    </row>
    <row r="293" spans="4:54">
      <c r="D293" s="413"/>
      <c r="E293" s="413"/>
      <c r="F293" s="413"/>
      <c r="G293" s="413"/>
      <c r="H293" s="413"/>
      <c r="I293" s="413"/>
      <c r="L293" s="378"/>
      <c r="T293" s="378"/>
      <c r="AP293" s="378"/>
      <c r="AQ293" s="378"/>
      <c r="AS293" s="378"/>
      <c r="AT293" s="378"/>
      <c r="AV293" s="378"/>
      <c r="AW293" s="378"/>
      <c r="AY293" s="378"/>
      <c r="AZ293" s="378"/>
      <c r="BB293" s="378"/>
    </row>
    <row r="294" spans="4:54">
      <c r="D294" s="413"/>
      <c r="E294" s="413"/>
      <c r="F294" s="413"/>
      <c r="G294" s="413"/>
      <c r="H294" s="413"/>
      <c r="I294" s="413"/>
      <c r="L294" s="378"/>
      <c r="T294" s="378"/>
      <c r="AP294" s="378"/>
      <c r="AQ294" s="378"/>
      <c r="AS294" s="378"/>
      <c r="AT294" s="378"/>
      <c r="AV294" s="378"/>
      <c r="AW294" s="378"/>
      <c r="AY294" s="378"/>
      <c r="AZ294" s="378"/>
      <c r="BB294" s="378"/>
    </row>
  </sheetData>
  <mergeCells count="2237">
    <mergeCell ref="B2:C4"/>
    <mergeCell ref="D2:AZ4"/>
    <mergeCell ref="B5:C5"/>
    <mergeCell ref="D5:K5"/>
    <mergeCell ref="B6:K6"/>
    <mergeCell ref="M6:S6"/>
    <mergeCell ref="U6:AO6"/>
    <mergeCell ref="AQ6:AW6"/>
    <mergeCell ref="AX6:AX9"/>
    <mergeCell ref="AZ6:BB7"/>
    <mergeCell ref="O7:Q7"/>
    <mergeCell ref="R7:S7"/>
    <mergeCell ref="U7:U9"/>
    <mergeCell ref="V7:V9"/>
    <mergeCell ref="W7:W9"/>
    <mergeCell ref="X7:Z7"/>
    <mergeCell ref="O8:O9"/>
    <mergeCell ref="P8:P9"/>
    <mergeCell ref="Q8:Q9"/>
    <mergeCell ref="R8:R9"/>
    <mergeCell ref="B7:B9"/>
    <mergeCell ref="C7:C9"/>
    <mergeCell ref="D7:I7"/>
    <mergeCell ref="J7:J9"/>
    <mergeCell ref="K7:K9"/>
    <mergeCell ref="M7:N7"/>
    <mergeCell ref="N8:N9"/>
    <mergeCell ref="AV8:AV9"/>
    <mergeCell ref="AW8:AW9"/>
    <mergeCell ref="AZ8:AZ9"/>
    <mergeCell ref="BA8:BA9"/>
    <mergeCell ref="BB8:BB9"/>
    <mergeCell ref="B10:B62"/>
    <mergeCell ref="C10:C62"/>
    <mergeCell ref="D10:D14"/>
    <mergeCell ref="E10:E14"/>
    <mergeCell ref="F10:F14"/>
    <mergeCell ref="S8:S9"/>
    <mergeCell ref="AQ8:AQ9"/>
    <mergeCell ref="AR8:AR9"/>
    <mergeCell ref="AS8:AS9"/>
    <mergeCell ref="AT8:AT9"/>
    <mergeCell ref="AU8:AU9"/>
    <mergeCell ref="AQ7:AR7"/>
    <mergeCell ref="AS7:AU7"/>
    <mergeCell ref="AV7:AW7"/>
    <mergeCell ref="D8:D9"/>
    <mergeCell ref="E8:E9"/>
    <mergeCell ref="F8:F9"/>
    <mergeCell ref="G8:G9"/>
    <mergeCell ref="H8:H9"/>
    <mergeCell ref="I8:I9"/>
    <mergeCell ref="M8:M9"/>
    <mergeCell ref="AA7:AC7"/>
    <mergeCell ref="AD7:AF7"/>
    <mergeCell ref="AG7:AI7"/>
    <mergeCell ref="AJ7:AK8"/>
    <mergeCell ref="AL7:AM8"/>
    <mergeCell ref="AN7:AO8"/>
    <mergeCell ref="AD15:AF15"/>
    <mergeCell ref="AG15:AI15"/>
    <mergeCell ref="X16:Z16"/>
    <mergeCell ref="AA16:AC16"/>
    <mergeCell ref="AD16:AF16"/>
    <mergeCell ref="BA10:BA62"/>
    <mergeCell ref="BB10:BB62"/>
    <mergeCell ref="X11:Z11"/>
    <mergeCell ref="AA11:AC11"/>
    <mergeCell ref="AD11:AF11"/>
    <mergeCell ref="AG11:AI11"/>
    <mergeCell ref="X12:Z12"/>
    <mergeCell ref="AA12:AC12"/>
    <mergeCell ref="AD12:AF12"/>
    <mergeCell ref="AG12:AI12"/>
    <mergeCell ref="AT10:AT62"/>
    <mergeCell ref="AU10:AU62"/>
    <mergeCell ref="AV10:AV62"/>
    <mergeCell ref="AW10:AW62"/>
    <mergeCell ref="AX10:AX62"/>
    <mergeCell ref="AZ10:AZ62"/>
    <mergeCell ref="AA10:AC10"/>
    <mergeCell ref="AD10:AF10"/>
    <mergeCell ref="AG10:AI10"/>
    <mergeCell ref="AQ10:AQ62"/>
    <mergeCell ref="AR10:AR62"/>
    <mergeCell ref="AS10:AS62"/>
    <mergeCell ref="AA13:AC13"/>
    <mergeCell ref="AD13:AF13"/>
    <mergeCell ref="AG13:AI13"/>
    <mergeCell ref="AA14:AC14"/>
    <mergeCell ref="X10:Z10"/>
    <mergeCell ref="X13:Z13"/>
    <mergeCell ref="X14:Z14"/>
    <mergeCell ref="X17:Z17"/>
    <mergeCell ref="X18:Z18"/>
    <mergeCell ref="AA15:AC15"/>
    <mergeCell ref="AG16:AI16"/>
    <mergeCell ref="AD14:AF14"/>
    <mergeCell ref="AG14:AI14"/>
    <mergeCell ref="D15:D17"/>
    <mergeCell ref="E15:E17"/>
    <mergeCell ref="F15:F17"/>
    <mergeCell ref="G15:G17"/>
    <mergeCell ref="H15:H17"/>
    <mergeCell ref="I15:I17"/>
    <mergeCell ref="J15:J17"/>
    <mergeCell ref="X15:Z15"/>
    <mergeCell ref="O10:O62"/>
    <mergeCell ref="P10:P62"/>
    <mergeCell ref="Q10:Q62"/>
    <mergeCell ref="R10:R62"/>
    <mergeCell ref="S10:S62"/>
    <mergeCell ref="G10:G14"/>
    <mergeCell ref="H10:H14"/>
    <mergeCell ref="I10:I14"/>
    <mergeCell ref="J10:J14"/>
    <mergeCell ref="M10:M62"/>
    <mergeCell ref="N10:N62"/>
    <mergeCell ref="J22:J26"/>
    <mergeCell ref="J27:J28"/>
    <mergeCell ref="J29:J30"/>
    <mergeCell ref="J31:J33"/>
    <mergeCell ref="AA18:AC18"/>
    <mergeCell ref="AD18:AF18"/>
    <mergeCell ref="AG18:AI18"/>
    <mergeCell ref="X19:Z19"/>
    <mergeCell ref="AA19:AC19"/>
    <mergeCell ref="AD19:AF19"/>
    <mergeCell ref="AG19:AI19"/>
    <mergeCell ref="AA17:AC17"/>
    <mergeCell ref="AD17:AF17"/>
    <mergeCell ref="AG17:AI17"/>
    <mergeCell ref="D18:D21"/>
    <mergeCell ref="E18:E21"/>
    <mergeCell ref="F18:F21"/>
    <mergeCell ref="G18:G21"/>
    <mergeCell ref="H18:H21"/>
    <mergeCell ref="I18:I21"/>
    <mergeCell ref="J18:J21"/>
    <mergeCell ref="X22:Z22"/>
    <mergeCell ref="AA22:AC22"/>
    <mergeCell ref="AD22:AF22"/>
    <mergeCell ref="AG22:AI22"/>
    <mergeCell ref="X23:Z23"/>
    <mergeCell ref="AA23:AC23"/>
    <mergeCell ref="AD23:AF23"/>
    <mergeCell ref="AG23:AI23"/>
    <mergeCell ref="D22:D26"/>
    <mergeCell ref="E22:E26"/>
    <mergeCell ref="F22:F26"/>
    <mergeCell ref="G22:G26"/>
    <mergeCell ref="H22:H26"/>
    <mergeCell ref="I22:I26"/>
    <mergeCell ref="X20:Z20"/>
    <mergeCell ref="AA20:AC20"/>
    <mergeCell ref="AD20:AF20"/>
    <mergeCell ref="AG20:AI20"/>
    <mergeCell ref="X21:Z21"/>
    <mergeCell ref="AA21:AC21"/>
    <mergeCell ref="AD21:AF21"/>
    <mergeCell ref="AG21:AI21"/>
    <mergeCell ref="X26:Z26"/>
    <mergeCell ref="AA26:AC26"/>
    <mergeCell ref="AD26:AF26"/>
    <mergeCell ref="AG26:AI26"/>
    <mergeCell ref="D27:D28"/>
    <mergeCell ref="E27:E28"/>
    <mergeCell ref="F27:F28"/>
    <mergeCell ref="G27:G28"/>
    <mergeCell ref="H27:H28"/>
    <mergeCell ref="I27:I28"/>
    <mergeCell ref="X24:Z24"/>
    <mergeCell ref="AA24:AC24"/>
    <mergeCell ref="AD24:AF24"/>
    <mergeCell ref="AG24:AI24"/>
    <mergeCell ref="X25:Z25"/>
    <mergeCell ref="AA25:AC25"/>
    <mergeCell ref="AD25:AF25"/>
    <mergeCell ref="AG25:AI25"/>
    <mergeCell ref="X29:Z29"/>
    <mergeCell ref="AA29:AC29"/>
    <mergeCell ref="AD29:AF29"/>
    <mergeCell ref="AG29:AI29"/>
    <mergeCell ref="X30:Z30"/>
    <mergeCell ref="AA30:AC30"/>
    <mergeCell ref="AD30:AF30"/>
    <mergeCell ref="AG30:AI30"/>
    <mergeCell ref="D29:D30"/>
    <mergeCell ref="E29:E30"/>
    <mergeCell ref="F29:F30"/>
    <mergeCell ref="G29:G30"/>
    <mergeCell ref="H29:H30"/>
    <mergeCell ref="I29:I30"/>
    <mergeCell ref="X27:Z27"/>
    <mergeCell ref="AA27:AC27"/>
    <mergeCell ref="AD27:AF27"/>
    <mergeCell ref="AG27:AI27"/>
    <mergeCell ref="X28:Z28"/>
    <mergeCell ref="AA28:AC28"/>
    <mergeCell ref="AD28:AF28"/>
    <mergeCell ref="AG28:AI28"/>
    <mergeCell ref="X33:Z33"/>
    <mergeCell ref="AA33:AC33"/>
    <mergeCell ref="AD33:AF33"/>
    <mergeCell ref="AG33:AI33"/>
    <mergeCell ref="D34:D38"/>
    <mergeCell ref="E34:E38"/>
    <mergeCell ref="F34:F38"/>
    <mergeCell ref="G34:G38"/>
    <mergeCell ref="H34:H38"/>
    <mergeCell ref="I34:I38"/>
    <mergeCell ref="X31:Z31"/>
    <mergeCell ref="AA31:AC31"/>
    <mergeCell ref="AD31:AF31"/>
    <mergeCell ref="AG31:AI31"/>
    <mergeCell ref="X32:Z32"/>
    <mergeCell ref="AA32:AC32"/>
    <mergeCell ref="AD32:AF32"/>
    <mergeCell ref="AG32:AI32"/>
    <mergeCell ref="D31:D33"/>
    <mergeCell ref="E31:E33"/>
    <mergeCell ref="F31:F33"/>
    <mergeCell ref="G31:G33"/>
    <mergeCell ref="H31:H33"/>
    <mergeCell ref="I31:I33"/>
    <mergeCell ref="X38:Z38"/>
    <mergeCell ref="AA38:AC38"/>
    <mergeCell ref="AD38:AF38"/>
    <mergeCell ref="AG38:AI38"/>
    <mergeCell ref="D39:D43"/>
    <mergeCell ref="E39:E43"/>
    <mergeCell ref="F39:F43"/>
    <mergeCell ref="G39:G43"/>
    <mergeCell ref="H39:H43"/>
    <mergeCell ref="I39:I43"/>
    <mergeCell ref="AA36:AC36"/>
    <mergeCell ref="AD36:AF36"/>
    <mergeCell ref="AG36:AI36"/>
    <mergeCell ref="X37:Z37"/>
    <mergeCell ref="AA37:AC37"/>
    <mergeCell ref="AD37:AF37"/>
    <mergeCell ref="AG37:AI37"/>
    <mergeCell ref="J34:J38"/>
    <mergeCell ref="X34:Z34"/>
    <mergeCell ref="AA34:AC34"/>
    <mergeCell ref="AD34:AF34"/>
    <mergeCell ref="AG34:AI34"/>
    <mergeCell ref="X35:Z35"/>
    <mergeCell ref="AA35:AC35"/>
    <mergeCell ref="AD35:AF35"/>
    <mergeCell ref="AG35:AI35"/>
    <mergeCell ref="X36:Z36"/>
    <mergeCell ref="X43:Z43"/>
    <mergeCell ref="AA43:AC43"/>
    <mergeCell ref="AD43:AF43"/>
    <mergeCell ref="AG43:AI43"/>
    <mergeCell ref="AA41:AC41"/>
    <mergeCell ref="AD41:AF41"/>
    <mergeCell ref="AG41:AI41"/>
    <mergeCell ref="X42:Z42"/>
    <mergeCell ref="AA42:AC42"/>
    <mergeCell ref="AD42:AF42"/>
    <mergeCell ref="AG42:AI42"/>
    <mergeCell ref="J39:J43"/>
    <mergeCell ref="X39:Z39"/>
    <mergeCell ref="AA39:AC39"/>
    <mergeCell ref="AD39:AF39"/>
    <mergeCell ref="AG39:AI39"/>
    <mergeCell ref="X40:Z40"/>
    <mergeCell ref="AA40:AC40"/>
    <mergeCell ref="AD40:AF40"/>
    <mergeCell ref="AG40:AI40"/>
    <mergeCell ref="X41:Z41"/>
    <mergeCell ref="AG44:AI44"/>
    <mergeCell ref="X45:Z45"/>
    <mergeCell ref="AA45:AC45"/>
    <mergeCell ref="AD45:AF45"/>
    <mergeCell ref="AG45:AI45"/>
    <mergeCell ref="X46:Z46"/>
    <mergeCell ref="AA46:AC46"/>
    <mergeCell ref="AD46:AF46"/>
    <mergeCell ref="AG46:AI46"/>
    <mergeCell ref="X52:Z52"/>
    <mergeCell ref="AA52:AC52"/>
    <mergeCell ref="AD52:AF52"/>
    <mergeCell ref="AG52:AI52"/>
    <mergeCell ref="H44:H47"/>
    <mergeCell ref="I44:I47"/>
    <mergeCell ref="J44:J47"/>
    <mergeCell ref="X44:Z44"/>
    <mergeCell ref="AA44:AC44"/>
    <mergeCell ref="AD44:AF44"/>
    <mergeCell ref="X47:Z47"/>
    <mergeCell ref="AA47:AC47"/>
    <mergeCell ref="AD47:AF47"/>
    <mergeCell ref="AG47:AI47"/>
    <mergeCell ref="D53:D56"/>
    <mergeCell ref="E53:E56"/>
    <mergeCell ref="F53:F56"/>
    <mergeCell ref="G53:G56"/>
    <mergeCell ref="H53:H56"/>
    <mergeCell ref="I53:I56"/>
    <mergeCell ref="AA50:AC50"/>
    <mergeCell ref="AD50:AF50"/>
    <mergeCell ref="AG50:AI50"/>
    <mergeCell ref="X51:Z51"/>
    <mergeCell ref="AA51:AC51"/>
    <mergeCell ref="AD51:AF51"/>
    <mergeCell ref="AG51:AI51"/>
    <mergeCell ref="J48:J52"/>
    <mergeCell ref="X48:Z48"/>
    <mergeCell ref="AA48:AC48"/>
    <mergeCell ref="AD48:AF48"/>
    <mergeCell ref="AG48:AI48"/>
    <mergeCell ref="X49:Z49"/>
    <mergeCell ref="AA49:AC49"/>
    <mergeCell ref="AD49:AF49"/>
    <mergeCell ref="AG49:AI49"/>
    <mergeCell ref="X50:Z50"/>
    <mergeCell ref="D48:D52"/>
    <mergeCell ref="E48:E52"/>
    <mergeCell ref="F48:F52"/>
    <mergeCell ref="G48:G52"/>
    <mergeCell ref="H48:H52"/>
    <mergeCell ref="I48:I52"/>
    <mergeCell ref="D57:D62"/>
    <mergeCell ref="E57:E62"/>
    <mergeCell ref="F57:F62"/>
    <mergeCell ref="G57:G62"/>
    <mergeCell ref="H57:H62"/>
    <mergeCell ref="I57:I62"/>
    <mergeCell ref="AA55:AC55"/>
    <mergeCell ref="AD55:AF55"/>
    <mergeCell ref="AG55:AI55"/>
    <mergeCell ref="X56:Z56"/>
    <mergeCell ref="AA56:AC56"/>
    <mergeCell ref="AD56:AF56"/>
    <mergeCell ref="AG56:AI56"/>
    <mergeCell ref="J53:J56"/>
    <mergeCell ref="X53:Z53"/>
    <mergeCell ref="AA53:AC53"/>
    <mergeCell ref="AD53:AF53"/>
    <mergeCell ref="AG53:AI53"/>
    <mergeCell ref="X54:Z54"/>
    <mergeCell ref="AA54:AC54"/>
    <mergeCell ref="AD54:AF54"/>
    <mergeCell ref="AG54:AI54"/>
    <mergeCell ref="X55:Z55"/>
    <mergeCell ref="X61:Z61"/>
    <mergeCell ref="AA61:AC61"/>
    <mergeCell ref="AD61:AF61"/>
    <mergeCell ref="AG61:AI61"/>
    <mergeCell ref="X62:Z62"/>
    <mergeCell ref="AA62:AC62"/>
    <mergeCell ref="AD62:AF62"/>
    <mergeCell ref="AG62:AI62"/>
    <mergeCell ref="AA59:AC59"/>
    <mergeCell ref="AD59:AF59"/>
    <mergeCell ref="AG59:AI59"/>
    <mergeCell ref="X60:Z60"/>
    <mergeCell ref="AA60:AC60"/>
    <mergeCell ref="AD60:AF60"/>
    <mergeCell ref="AG60:AI60"/>
    <mergeCell ref="J57:J62"/>
    <mergeCell ref="X57:Z57"/>
    <mergeCell ref="AA57:AC57"/>
    <mergeCell ref="AD57:AF57"/>
    <mergeCell ref="AG57:AI57"/>
    <mergeCell ref="X58:Z58"/>
    <mergeCell ref="AA58:AC58"/>
    <mergeCell ref="AD58:AF58"/>
    <mergeCell ref="AG58:AI58"/>
    <mergeCell ref="X59:Z59"/>
    <mergeCell ref="H63:H67"/>
    <mergeCell ref="I63:I67"/>
    <mergeCell ref="J63:J67"/>
    <mergeCell ref="M63:M115"/>
    <mergeCell ref="N63:N115"/>
    <mergeCell ref="O63:O115"/>
    <mergeCell ref="H68:H70"/>
    <mergeCell ref="I68:I70"/>
    <mergeCell ref="J68:J70"/>
    <mergeCell ref="J71:J74"/>
    <mergeCell ref="I71:I74"/>
    <mergeCell ref="AA68:AC68"/>
    <mergeCell ref="AD68:AF68"/>
    <mergeCell ref="AG68:AI68"/>
    <mergeCell ref="X69:Z69"/>
    <mergeCell ref="AA69:AC69"/>
    <mergeCell ref="B63:B115"/>
    <mergeCell ref="C63:C115"/>
    <mergeCell ref="D63:D67"/>
    <mergeCell ref="E63:E67"/>
    <mergeCell ref="F63:F67"/>
    <mergeCell ref="G63:G67"/>
    <mergeCell ref="D68:D70"/>
    <mergeCell ref="E68:E70"/>
    <mergeCell ref="F68:F70"/>
    <mergeCell ref="G68:G70"/>
    <mergeCell ref="AR63:AR115"/>
    <mergeCell ref="AS63:AS115"/>
    <mergeCell ref="AT63:AT115"/>
    <mergeCell ref="AD66:AF66"/>
    <mergeCell ref="AG66:AI66"/>
    <mergeCell ref="AD67:AF67"/>
    <mergeCell ref="AG67:AI67"/>
    <mergeCell ref="P63:P115"/>
    <mergeCell ref="Q63:Q115"/>
    <mergeCell ref="R63:R115"/>
    <mergeCell ref="S63:S115"/>
    <mergeCell ref="X63:Z63"/>
    <mergeCell ref="AA63:AC63"/>
    <mergeCell ref="AA66:AC66"/>
    <mergeCell ref="X67:Z67"/>
    <mergeCell ref="AA67:AC67"/>
    <mergeCell ref="X68:Z68"/>
    <mergeCell ref="D71:D74"/>
    <mergeCell ref="E71:E74"/>
    <mergeCell ref="F71:F74"/>
    <mergeCell ref="G71:G74"/>
    <mergeCell ref="H71:H74"/>
    <mergeCell ref="AD69:AF69"/>
    <mergeCell ref="AG69:AI69"/>
    <mergeCell ref="BB63:BB115"/>
    <mergeCell ref="X64:Z64"/>
    <mergeCell ref="AA64:AC64"/>
    <mergeCell ref="AD64:AF64"/>
    <mergeCell ref="AG64:AI64"/>
    <mergeCell ref="X65:Z65"/>
    <mergeCell ref="AA65:AC65"/>
    <mergeCell ref="AD65:AF65"/>
    <mergeCell ref="AG65:AI65"/>
    <mergeCell ref="X66:Z66"/>
    <mergeCell ref="AU63:AU115"/>
    <mergeCell ref="AV63:AV115"/>
    <mergeCell ref="AW63:AW115"/>
    <mergeCell ref="AX63:AX115"/>
    <mergeCell ref="AZ63:AZ115"/>
    <mergeCell ref="BA63:BA115"/>
    <mergeCell ref="AD63:AF63"/>
    <mergeCell ref="AG63:AI63"/>
    <mergeCell ref="AQ63:AQ115"/>
    <mergeCell ref="X73:Z73"/>
    <mergeCell ref="AA73:AC73"/>
    <mergeCell ref="AD73:AF73"/>
    <mergeCell ref="AG73:AI73"/>
    <mergeCell ref="X74:Z74"/>
    <mergeCell ref="AA74:AC74"/>
    <mergeCell ref="AD74:AF74"/>
    <mergeCell ref="AG74:AI74"/>
    <mergeCell ref="X71:Z71"/>
    <mergeCell ref="AA71:AC71"/>
    <mergeCell ref="AD71:AF71"/>
    <mergeCell ref="AG71:AI71"/>
    <mergeCell ref="X72:Z72"/>
    <mergeCell ref="AA72:AC72"/>
    <mergeCell ref="AD72:AF72"/>
    <mergeCell ref="AG72:AI72"/>
    <mergeCell ref="X70:Z70"/>
    <mergeCell ref="AA70:AC70"/>
    <mergeCell ref="AD70:AF70"/>
    <mergeCell ref="AG70:AI70"/>
    <mergeCell ref="AA77:AC77"/>
    <mergeCell ref="AD77:AF77"/>
    <mergeCell ref="AG77:AI77"/>
    <mergeCell ref="X78:Z78"/>
    <mergeCell ref="AA78:AC78"/>
    <mergeCell ref="AD78:AF78"/>
    <mergeCell ref="AG78:AI78"/>
    <mergeCell ref="J75:J79"/>
    <mergeCell ref="X75:Z75"/>
    <mergeCell ref="AA75:AC75"/>
    <mergeCell ref="AD75:AF75"/>
    <mergeCell ref="AG75:AI75"/>
    <mergeCell ref="X76:Z76"/>
    <mergeCell ref="AA76:AC76"/>
    <mergeCell ref="AD76:AF76"/>
    <mergeCell ref="AG76:AI76"/>
    <mergeCell ref="X77:Z77"/>
    <mergeCell ref="J80:J81"/>
    <mergeCell ref="X80:Z80"/>
    <mergeCell ref="AA80:AC80"/>
    <mergeCell ref="AD80:AF80"/>
    <mergeCell ref="AG80:AI80"/>
    <mergeCell ref="X81:Z81"/>
    <mergeCell ref="AA81:AC81"/>
    <mergeCell ref="AD81:AF81"/>
    <mergeCell ref="AG81:AI81"/>
    <mergeCell ref="X79:Z79"/>
    <mergeCell ref="AA79:AC79"/>
    <mergeCell ref="AD79:AF79"/>
    <mergeCell ref="AG79:AI79"/>
    <mergeCell ref="D80:D81"/>
    <mergeCell ref="E80:E81"/>
    <mergeCell ref="F80:F81"/>
    <mergeCell ref="G80:G81"/>
    <mergeCell ref="H80:H81"/>
    <mergeCell ref="I80:I81"/>
    <mergeCell ref="D75:D79"/>
    <mergeCell ref="E75:E79"/>
    <mergeCell ref="F75:F79"/>
    <mergeCell ref="G75:G79"/>
    <mergeCell ref="H75:H79"/>
    <mergeCell ref="I75:I79"/>
    <mergeCell ref="H84:H86"/>
    <mergeCell ref="I84:I86"/>
    <mergeCell ref="J82:J83"/>
    <mergeCell ref="X82:Z82"/>
    <mergeCell ref="AA82:AC82"/>
    <mergeCell ref="AD82:AF82"/>
    <mergeCell ref="AG82:AI82"/>
    <mergeCell ref="X83:Z83"/>
    <mergeCell ref="AA83:AC83"/>
    <mergeCell ref="AD83:AF83"/>
    <mergeCell ref="AG83:AI83"/>
    <mergeCell ref="D82:D83"/>
    <mergeCell ref="E82:E83"/>
    <mergeCell ref="F82:F83"/>
    <mergeCell ref="G82:G83"/>
    <mergeCell ref="H82:H83"/>
    <mergeCell ref="I82:I83"/>
    <mergeCell ref="X87:Z87"/>
    <mergeCell ref="AA87:AC87"/>
    <mergeCell ref="AD87:AF87"/>
    <mergeCell ref="AG87:AI87"/>
    <mergeCell ref="X88:Z88"/>
    <mergeCell ref="AA88:AC88"/>
    <mergeCell ref="AD88:AF88"/>
    <mergeCell ref="AG88:AI88"/>
    <mergeCell ref="AA86:AC86"/>
    <mergeCell ref="AD86:AF86"/>
    <mergeCell ref="AG86:AI86"/>
    <mergeCell ref="D87:D91"/>
    <mergeCell ref="E87:E91"/>
    <mergeCell ref="F87:F91"/>
    <mergeCell ref="G87:G91"/>
    <mergeCell ref="H87:H91"/>
    <mergeCell ref="I87:I91"/>
    <mergeCell ref="J87:J91"/>
    <mergeCell ref="J84:J86"/>
    <mergeCell ref="X84:Z84"/>
    <mergeCell ref="AA84:AC84"/>
    <mergeCell ref="AD84:AF84"/>
    <mergeCell ref="AG84:AI84"/>
    <mergeCell ref="X85:Z85"/>
    <mergeCell ref="AA85:AC85"/>
    <mergeCell ref="AD85:AF85"/>
    <mergeCell ref="AG85:AI85"/>
    <mergeCell ref="X86:Z86"/>
    <mergeCell ref="D84:D86"/>
    <mergeCell ref="E84:E86"/>
    <mergeCell ref="F84:F86"/>
    <mergeCell ref="G84:G86"/>
    <mergeCell ref="X91:Z91"/>
    <mergeCell ref="AA91:AC91"/>
    <mergeCell ref="AD91:AF91"/>
    <mergeCell ref="AG91:AI91"/>
    <mergeCell ref="D92:D96"/>
    <mergeCell ref="E92:E96"/>
    <mergeCell ref="F92:F96"/>
    <mergeCell ref="G92:G96"/>
    <mergeCell ref="H92:H96"/>
    <mergeCell ref="I92:I96"/>
    <mergeCell ref="X89:Z89"/>
    <mergeCell ref="AA89:AC89"/>
    <mergeCell ref="AD89:AF89"/>
    <mergeCell ref="AG89:AI89"/>
    <mergeCell ref="X90:Z90"/>
    <mergeCell ref="AA90:AC90"/>
    <mergeCell ref="AD90:AF90"/>
    <mergeCell ref="AG90:AI90"/>
    <mergeCell ref="X96:Z96"/>
    <mergeCell ref="AA96:AC96"/>
    <mergeCell ref="AD96:AF96"/>
    <mergeCell ref="AG96:AI96"/>
    <mergeCell ref="I97:I100"/>
    <mergeCell ref="AA94:AC94"/>
    <mergeCell ref="AD94:AF94"/>
    <mergeCell ref="AG94:AI94"/>
    <mergeCell ref="X95:Z95"/>
    <mergeCell ref="AA95:AC95"/>
    <mergeCell ref="AD95:AF95"/>
    <mergeCell ref="AG95:AI95"/>
    <mergeCell ref="J92:J96"/>
    <mergeCell ref="X92:Z92"/>
    <mergeCell ref="AA92:AC92"/>
    <mergeCell ref="AD92:AF92"/>
    <mergeCell ref="AG92:AI92"/>
    <mergeCell ref="X93:Z93"/>
    <mergeCell ref="AA93:AC93"/>
    <mergeCell ref="AD93:AF93"/>
    <mergeCell ref="AG93:AI93"/>
    <mergeCell ref="X94:Z94"/>
    <mergeCell ref="D101:D105"/>
    <mergeCell ref="E101:E105"/>
    <mergeCell ref="F101:F105"/>
    <mergeCell ref="G101:G105"/>
    <mergeCell ref="H101:H105"/>
    <mergeCell ref="I101:I105"/>
    <mergeCell ref="AA99:AC99"/>
    <mergeCell ref="AD99:AF99"/>
    <mergeCell ref="AG99:AI99"/>
    <mergeCell ref="X100:Z100"/>
    <mergeCell ref="AA100:AC100"/>
    <mergeCell ref="AD100:AF100"/>
    <mergeCell ref="AG100:AI100"/>
    <mergeCell ref="J97:J100"/>
    <mergeCell ref="X97:Z97"/>
    <mergeCell ref="AA97:AC97"/>
    <mergeCell ref="AD97:AF97"/>
    <mergeCell ref="AG97:AI97"/>
    <mergeCell ref="X98:Z98"/>
    <mergeCell ref="AA98:AC98"/>
    <mergeCell ref="AD98:AF98"/>
    <mergeCell ref="AG98:AI98"/>
    <mergeCell ref="X99:Z99"/>
    <mergeCell ref="X105:Z105"/>
    <mergeCell ref="AA105:AC105"/>
    <mergeCell ref="AD105:AF105"/>
    <mergeCell ref="AG105:AI105"/>
    <mergeCell ref="D97:D100"/>
    <mergeCell ref="E97:E100"/>
    <mergeCell ref="F97:F100"/>
    <mergeCell ref="G97:G100"/>
    <mergeCell ref="H97:H100"/>
    <mergeCell ref="AA103:AC103"/>
    <mergeCell ref="AD103:AF103"/>
    <mergeCell ref="AG103:AI103"/>
    <mergeCell ref="X104:Z104"/>
    <mergeCell ref="AA104:AC104"/>
    <mergeCell ref="AD104:AF104"/>
    <mergeCell ref="AG104:AI104"/>
    <mergeCell ref="J101:J105"/>
    <mergeCell ref="X101:Z101"/>
    <mergeCell ref="AA101:AC101"/>
    <mergeCell ref="AD101:AF101"/>
    <mergeCell ref="AG101:AI101"/>
    <mergeCell ref="X102:Z102"/>
    <mergeCell ref="AA102:AC102"/>
    <mergeCell ref="AD102:AF102"/>
    <mergeCell ref="AG102:AI102"/>
    <mergeCell ref="X103:Z103"/>
    <mergeCell ref="X112:Z112"/>
    <mergeCell ref="D110:D115"/>
    <mergeCell ref="E110:E115"/>
    <mergeCell ref="F110:F115"/>
    <mergeCell ref="G110:G115"/>
    <mergeCell ref="H110:H115"/>
    <mergeCell ref="I110:I115"/>
    <mergeCell ref="AA108:AC108"/>
    <mergeCell ref="AD108:AF108"/>
    <mergeCell ref="AG108:AI108"/>
    <mergeCell ref="X109:Z109"/>
    <mergeCell ref="AA109:AC109"/>
    <mergeCell ref="AD109:AF109"/>
    <mergeCell ref="AG109:AI109"/>
    <mergeCell ref="J106:J109"/>
    <mergeCell ref="X106:Z106"/>
    <mergeCell ref="AA106:AC106"/>
    <mergeCell ref="AD106:AF106"/>
    <mergeCell ref="AG106:AI106"/>
    <mergeCell ref="X107:Z107"/>
    <mergeCell ref="AA107:AC107"/>
    <mergeCell ref="AD107:AF107"/>
    <mergeCell ref="AG107:AI107"/>
    <mergeCell ref="X108:Z108"/>
    <mergeCell ref="D106:D109"/>
    <mergeCell ref="E106:E109"/>
    <mergeCell ref="F106:F109"/>
    <mergeCell ref="G106:G109"/>
    <mergeCell ref="H106:H109"/>
    <mergeCell ref="I106:I109"/>
    <mergeCell ref="D116:D118"/>
    <mergeCell ref="E116:E118"/>
    <mergeCell ref="F116:F118"/>
    <mergeCell ref="G116:G118"/>
    <mergeCell ref="D119:D121"/>
    <mergeCell ref="E119:E121"/>
    <mergeCell ref="F119:F121"/>
    <mergeCell ref="G119:G121"/>
    <mergeCell ref="X114:Z114"/>
    <mergeCell ref="AA114:AC114"/>
    <mergeCell ref="AD114:AF114"/>
    <mergeCell ref="AG114:AI114"/>
    <mergeCell ref="X115:Z115"/>
    <mergeCell ref="AA115:AC115"/>
    <mergeCell ref="AD115:AF115"/>
    <mergeCell ref="AG115:AI115"/>
    <mergeCell ref="AA112:AC112"/>
    <mergeCell ref="AD112:AF112"/>
    <mergeCell ref="AG112:AI112"/>
    <mergeCell ref="X113:Z113"/>
    <mergeCell ref="AA113:AC113"/>
    <mergeCell ref="AD113:AF113"/>
    <mergeCell ref="AG113:AI113"/>
    <mergeCell ref="J110:J115"/>
    <mergeCell ref="X110:Z110"/>
    <mergeCell ref="AA110:AC110"/>
    <mergeCell ref="AD110:AF110"/>
    <mergeCell ref="AG110:AI110"/>
    <mergeCell ref="X111:Z111"/>
    <mergeCell ref="AA111:AC111"/>
    <mergeCell ref="AD111:AF111"/>
    <mergeCell ref="AG111:AI111"/>
    <mergeCell ref="BB116:BB121"/>
    <mergeCell ref="X117:Z117"/>
    <mergeCell ref="AA117:AC117"/>
    <mergeCell ref="AD117:AF117"/>
    <mergeCell ref="AG117:AI117"/>
    <mergeCell ref="X118:Z118"/>
    <mergeCell ref="AA118:AC118"/>
    <mergeCell ref="AD118:AF118"/>
    <mergeCell ref="AG118:AI118"/>
    <mergeCell ref="X119:Z119"/>
    <mergeCell ref="AU116:AU121"/>
    <mergeCell ref="AV116:AV121"/>
    <mergeCell ref="AW116:AW121"/>
    <mergeCell ref="AX116:AX121"/>
    <mergeCell ref="AZ116:AZ121"/>
    <mergeCell ref="BA116:BA121"/>
    <mergeCell ref="AD116:AF116"/>
    <mergeCell ref="AG116:AI116"/>
    <mergeCell ref="AQ116:AQ121"/>
    <mergeCell ref="AR116:AR121"/>
    <mergeCell ref="AS116:AS121"/>
    <mergeCell ref="AT116:AT121"/>
    <mergeCell ref="AD119:AF119"/>
    <mergeCell ref="AG119:AI119"/>
    <mergeCell ref="AD120:AF120"/>
    <mergeCell ref="AG120:AI120"/>
    <mergeCell ref="X116:Z116"/>
    <mergeCell ref="AA116:AC116"/>
    <mergeCell ref="AA119:AC119"/>
    <mergeCell ref="X120:Z120"/>
    <mergeCell ref="AA120:AC120"/>
    <mergeCell ref="X121:Z121"/>
    <mergeCell ref="I122:I123"/>
    <mergeCell ref="J122:J123"/>
    <mergeCell ref="M122:M129"/>
    <mergeCell ref="N122:N129"/>
    <mergeCell ref="O122:O129"/>
    <mergeCell ref="P122:P129"/>
    <mergeCell ref="J128:J129"/>
    <mergeCell ref="AA121:AC121"/>
    <mergeCell ref="AD121:AF121"/>
    <mergeCell ref="AG121:AI121"/>
    <mergeCell ref="B122:B129"/>
    <mergeCell ref="C122:C129"/>
    <mergeCell ref="D122:D123"/>
    <mergeCell ref="E122:E123"/>
    <mergeCell ref="F122:F123"/>
    <mergeCell ref="G122:G123"/>
    <mergeCell ref="H122:H123"/>
    <mergeCell ref="P116:P121"/>
    <mergeCell ref="Q116:Q121"/>
    <mergeCell ref="R116:R121"/>
    <mergeCell ref="S116:S121"/>
    <mergeCell ref="H116:H118"/>
    <mergeCell ref="I116:I118"/>
    <mergeCell ref="J116:J118"/>
    <mergeCell ref="M116:M121"/>
    <mergeCell ref="N116:N121"/>
    <mergeCell ref="O116:O121"/>
    <mergeCell ref="H119:H121"/>
    <mergeCell ref="I119:I121"/>
    <mergeCell ref="J119:J121"/>
    <mergeCell ref="B116:B121"/>
    <mergeCell ref="C116:C121"/>
    <mergeCell ref="AV122:AV129"/>
    <mergeCell ref="AW122:AW129"/>
    <mergeCell ref="AX122:AX129"/>
    <mergeCell ref="AZ122:AZ129"/>
    <mergeCell ref="BA122:BA129"/>
    <mergeCell ref="BB122:BB129"/>
    <mergeCell ref="AG122:AI122"/>
    <mergeCell ref="AQ122:AQ129"/>
    <mergeCell ref="AR122:AR129"/>
    <mergeCell ref="AS122:AS129"/>
    <mergeCell ref="AT122:AT129"/>
    <mergeCell ref="AU122:AU129"/>
    <mergeCell ref="AG123:AI123"/>
    <mergeCell ref="Q122:Q129"/>
    <mergeCell ref="R122:R129"/>
    <mergeCell ref="S122:S129"/>
    <mergeCell ref="X122:Z122"/>
    <mergeCell ref="AA122:AC122"/>
    <mergeCell ref="AD122:AF122"/>
    <mergeCell ref="X123:Z123"/>
    <mergeCell ref="AA123:AC123"/>
    <mergeCell ref="AD123:AF123"/>
    <mergeCell ref="X124:Z124"/>
    <mergeCell ref="X125:Z125"/>
    <mergeCell ref="AA125:AC125"/>
    <mergeCell ref="AD125:AF125"/>
    <mergeCell ref="AG125:AI125"/>
    <mergeCell ref="X126:Z126"/>
    <mergeCell ref="AA126:AC126"/>
    <mergeCell ref="AD126:AF126"/>
    <mergeCell ref="AG126:AI126"/>
    <mergeCell ref="AA124:AC124"/>
    <mergeCell ref="AD124:AF124"/>
    <mergeCell ref="AG124:AI124"/>
    <mergeCell ref="D125:D126"/>
    <mergeCell ref="E125:E126"/>
    <mergeCell ref="F125:F126"/>
    <mergeCell ref="G125:G126"/>
    <mergeCell ref="H125:H126"/>
    <mergeCell ref="I125:I126"/>
    <mergeCell ref="J125:J126"/>
    <mergeCell ref="X128:Z128"/>
    <mergeCell ref="AA128:AC128"/>
    <mergeCell ref="AD128:AF128"/>
    <mergeCell ref="AG128:AI128"/>
    <mergeCell ref="X129:Z129"/>
    <mergeCell ref="AA129:AC129"/>
    <mergeCell ref="AD129:AF129"/>
    <mergeCell ref="AG129:AI129"/>
    <mergeCell ref="X127:Z127"/>
    <mergeCell ref="AA127:AC127"/>
    <mergeCell ref="AD127:AF127"/>
    <mergeCell ref="AG127:AI127"/>
    <mergeCell ref="D128:D129"/>
    <mergeCell ref="E128:E129"/>
    <mergeCell ref="F128:F129"/>
    <mergeCell ref="G128:G129"/>
    <mergeCell ref="H128:H129"/>
    <mergeCell ref="I128:I129"/>
    <mergeCell ref="P131:P133"/>
    <mergeCell ref="Q131:Q133"/>
    <mergeCell ref="R131:R133"/>
    <mergeCell ref="S131:S133"/>
    <mergeCell ref="X131:Z131"/>
    <mergeCell ref="AA131:AC131"/>
    <mergeCell ref="H131:H133"/>
    <mergeCell ref="I131:I133"/>
    <mergeCell ref="J131:J133"/>
    <mergeCell ref="M131:M133"/>
    <mergeCell ref="N131:N133"/>
    <mergeCell ref="O131:O133"/>
    <mergeCell ref="X130:Z130"/>
    <mergeCell ref="AA130:AC130"/>
    <mergeCell ref="AD130:AF130"/>
    <mergeCell ref="AG130:AI130"/>
    <mergeCell ref="B131:B133"/>
    <mergeCell ref="C131:C133"/>
    <mergeCell ref="D131:D133"/>
    <mergeCell ref="E131:E133"/>
    <mergeCell ref="F131:F133"/>
    <mergeCell ref="G131:G133"/>
    <mergeCell ref="BB131:BB133"/>
    <mergeCell ref="X132:Z132"/>
    <mergeCell ref="AA132:AC132"/>
    <mergeCell ref="AD132:AF132"/>
    <mergeCell ref="AG132:AI132"/>
    <mergeCell ref="X133:Z133"/>
    <mergeCell ref="AA133:AC133"/>
    <mergeCell ref="AD133:AF133"/>
    <mergeCell ref="AG133:AI133"/>
    <mergeCell ref="AU131:AU133"/>
    <mergeCell ref="AV131:AV133"/>
    <mergeCell ref="AW131:AW133"/>
    <mergeCell ref="AX131:AX133"/>
    <mergeCell ref="AZ131:AZ133"/>
    <mergeCell ref="BA131:BA133"/>
    <mergeCell ref="AD131:AF131"/>
    <mergeCell ref="AG131:AI131"/>
    <mergeCell ref="AQ131:AQ133"/>
    <mergeCell ref="AR131:AR133"/>
    <mergeCell ref="AS131:AS133"/>
    <mergeCell ref="AT131:AT133"/>
    <mergeCell ref="P134:P135"/>
    <mergeCell ref="Q134:Q135"/>
    <mergeCell ref="R134:R135"/>
    <mergeCell ref="S134:S135"/>
    <mergeCell ref="X134:Z134"/>
    <mergeCell ref="AA134:AC134"/>
    <mergeCell ref="H134:H135"/>
    <mergeCell ref="I134:I135"/>
    <mergeCell ref="J134:J135"/>
    <mergeCell ref="M134:M135"/>
    <mergeCell ref="N134:N135"/>
    <mergeCell ref="O134:O135"/>
    <mergeCell ref="B134:B135"/>
    <mergeCell ref="C134:C135"/>
    <mergeCell ref="D134:D135"/>
    <mergeCell ref="E134:E135"/>
    <mergeCell ref="F134:F135"/>
    <mergeCell ref="G134:G135"/>
    <mergeCell ref="Q136:Q137"/>
    <mergeCell ref="R136:R137"/>
    <mergeCell ref="S136:S137"/>
    <mergeCell ref="X136:Z136"/>
    <mergeCell ref="G136:G137"/>
    <mergeCell ref="H136:H137"/>
    <mergeCell ref="I136:I137"/>
    <mergeCell ref="J136:J137"/>
    <mergeCell ref="M136:M137"/>
    <mergeCell ref="N136:N137"/>
    <mergeCell ref="BB134:BB135"/>
    <mergeCell ref="X135:Z135"/>
    <mergeCell ref="AA135:AC135"/>
    <mergeCell ref="AD135:AF135"/>
    <mergeCell ref="AG135:AI135"/>
    <mergeCell ref="B136:B137"/>
    <mergeCell ref="C136:C137"/>
    <mergeCell ref="D136:D137"/>
    <mergeCell ref="E136:E137"/>
    <mergeCell ref="F136:F137"/>
    <mergeCell ref="AU134:AU135"/>
    <mergeCell ref="AV134:AV135"/>
    <mergeCell ref="AW134:AW135"/>
    <mergeCell ref="AX134:AX135"/>
    <mergeCell ref="AZ134:AZ135"/>
    <mergeCell ref="BA134:BA135"/>
    <mergeCell ref="AD134:AF134"/>
    <mergeCell ref="AG134:AI134"/>
    <mergeCell ref="AQ134:AQ135"/>
    <mergeCell ref="AR134:AR135"/>
    <mergeCell ref="AS134:AS135"/>
    <mergeCell ref="AT134:AT135"/>
    <mergeCell ref="H138:H141"/>
    <mergeCell ref="I138:I141"/>
    <mergeCell ref="J138:J139"/>
    <mergeCell ref="M138:M141"/>
    <mergeCell ref="N138:N141"/>
    <mergeCell ref="O138:O141"/>
    <mergeCell ref="B138:B141"/>
    <mergeCell ref="C138:C141"/>
    <mergeCell ref="D138:D141"/>
    <mergeCell ref="E138:E141"/>
    <mergeCell ref="F138:F141"/>
    <mergeCell ref="G138:G141"/>
    <mergeCell ref="BA136:BA137"/>
    <mergeCell ref="BB136:BB137"/>
    <mergeCell ref="X137:Z137"/>
    <mergeCell ref="AA137:AC137"/>
    <mergeCell ref="AD137:AF137"/>
    <mergeCell ref="AG137:AI137"/>
    <mergeCell ref="AT136:AT137"/>
    <mergeCell ref="AU136:AU137"/>
    <mergeCell ref="AV136:AV137"/>
    <mergeCell ref="AW136:AW137"/>
    <mergeCell ref="AX136:AX137"/>
    <mergeCell ref="AZ136:AZ137"/>
    <mergeCell ref="AA136:AC136"/>
    <mergeCell ref="AD136:AF136"/>
    <mergeCell ref="AG136:AI136"/>
    <mergeCell ref="AQ136:AQ137"/>
    <mergeCell ref="AR136:AR137"/>
    <mergeCell ref="AS136:AS137"/>
    <mergeCell ref="O136:O137"/>
    <mergeCell ref="P136:P137"/>
    <mergeCell ref="BB138:BB141"/>
    <mergeCell ref="X139:Z139"/>
    <mergeCell ref="AA139:AC139"/>
    <mergeCell ref="AD139:AF139"/>
    <mergeCell ref="AG139:AI139"/>
    <mergeCell ref="J140:J141"/>
    <mergeCell ref="X140:Z140"/>
    <mergeCell ref="AA140:AC140"/>
    <mergeCell ref="AD140:AF140"/>
    <mergeCell ref="AG140:AI140"/>
    <mergeCell ref="AU138:AU141"/>
    <mergeCell ref="AV138:AV141"/>
    <mergeCell ref="AW138:AW141"/>
    <mergeCell ref="AX138:AX141"/>
    <mergeCell ref="AZ138:AZ141"/>
    <mergeCell ref="BA138:BA141"/>
    <mergeCell ref="AD138:AF138"/>
    <mergeCell ref="AG138:AI138"/>
    <mergeCell ref="AQ138:AQ141"/>
    <mergeCell ref="AR138:AR141"/>
    <mergeCell ref="AS138:AS141"/>
    <mergeCell ref="AT138:AT141"/>
    <mergeCell ref="AD141:AF141"/>
    <mergeCell ref="AG141:AI141"/>
    <mergeCell ref="P138:P141"/>
    <mergeCell ref="Q138:Q141"/>
    <mergeCell ref="R138:R141"/>
    <mergeCell ref="S138:S141"/>
    <mergeCell ref="X138:Z138"/>
    <mergeCell ref="AA138:AC138"/>
    <mergeCell ref="X141:Z141"/>
    <mergeCell ref="AA141:AC141"/>
    <mergeCell ref="X144:Z144"/>
    <mergeCell ref="AA144:AC144"/>
    <mergeCell ref="AD144:AF144"/>
    <mergeCell ref="AG144:AI144"/>
    <mergeCell ref="B145:B149"/>
    <mergeCell ref="C145:C149"/>
    <mergeCell ref="D145:D149"/>
    <mergeCell ref="E145:E149"/>
    <mergeCell ref="F145:F149"/>
    <mergeCell ref="G145:G149"/>
    <mergeCell ref="X142:Z142"/>
    <mergeCell ref="AA142:AC142"/>
    <mergeCell ref="AD142:AF142"/>
    <mergeCell ref="AG142:AI142"/>
    <mergeCell ref="X143:Z143"/>
    <mergeCell ref="AA143:AC143"/>
    <mergeCell ref="AD143:AF143"/>
    <mergeCell ref="AG143:AI143"/>
    <mergeCell ref="AD148:AF148"/>
    <mergeCell ref="AG148:AI148"/>
    <mergeCell ref="AD149:AF149"/>
    <mergeCell ref="AG149:AI149"/>
    <mergeCell ref="P145:P149"/>
    <mergeCell ref="Q145:Q149"/>
    <mergeCell ref="R145:R149"/>
    <mergeCell ref="S145:S149"/>
    <mergeCell ref="X145:Z145"/>
    <mergeCell ref="AA145:AC145"/>
    <mergeCell ref="AA148:AC148"/>
    <mergeCell ref="X149:Z149"/>
    <mergeCell ref="AA149:AC149"/>
    <mergeCell ref="H145:H149"/>
    <mergeCell ref="I145:I149"/>
    <mergeCell ref="J145:J149"/>
    <mergeCell ref="M145:M149"/>
    <mergeCell ref="N145:N149"/>
    <mergeCell ref="O145:O149"/>
    <mergeCell ref="B150:B164"/>
    <mergeCell ref="C150:C164"/>
    <mergeCell ref="D150:D152"/>
    <mergeCell ref="E150:E152"/>
    <mergeCell ref="F150:F152"/>
    <mergeCell ref="G150:G152"/>
    <mergeCell ref="D153:D158"/>
    <mergeCell ref="E153:E158"/>
    <mergeCell ref="F153:F158"/>
    <mergeCell ref="G153:G158"/>
    <mergeCell ref="BB145:BB149"/>
    <mergeCell ref="X146:Z146"/>
    <mergeCell ref="AA146:AC146"/>
    <mergeCell ref="AD146:AF146"/>
    <mergeCell ref="AG146:AI146"/>
    <mergeCell ref="X147:Z147"/>
    <mergeCell ref="AA147:AC147"/>
    <mergeCell ref="AD147:AF147"/>
    <mergeCell ref="AG147:AI147"/>
    <mergeCell ref="X148:Z148"/>
    <mergeCell ref="AU145:AU149"/>
    <mergeCell ref="AV145:AV149"/>
    <mergeCell ref="AW145:AW149"/>
    <mergeCell ref="AX145:AX149"/>
    <mergeCell ref="AZ145:AZ149"/>
    <mergeCell ref="BA145:BA149"/>
    <mergeCell ref="AD145:AF145"/>
    <mergeCell ref="AG145:AI145"/>
    <mergeCell ref="AQ145:AQ149"/>
    <mergeCell ref="AR145:AR149"/>
    <mergeCell ref="AS145:AS149"/>
    <mergeCell ref="AT145:AT149"/>
    <mergeCell ref="AG154:AI154"/>
    <mergeCell ref="P150:P164"/>
    <mergeCell ref="Q150:Q164"/>
    <mergeCell ref="R150:R164"/>
    <mergeCell ref="S150:S164"/>
    <mergeCell ref="X150:Z150"/>
    <mergeCell ref="AA150:AC150"/>
    <mergeCell ref="AA153:AC153"/>
    <mergeCell ref="X154:Z154"/>
    <mergeCell ref="AA154:AC154"/>
    <mergeCell ref="X155:Z155"/>
    <mergeCell ref="H150:H152"/>
    <mergeCell ref="I150:I152"/>
    <mergeCell ref="J150:J152"/>
    <mergeCell ref="M150:M164"/>
    <mergeCell ref="N150:N164"/>
    <mergeCell ref="O150:O164"/>
    <mergeCell ref="H153:H158"/>
    <mergeCell ref="I153:I158"/>
    <mergeCell ref="J153:J158"/>
    <mergeCell ref="J159:J160"/>
    <mergeCell ref="AA155:AC155"/>
    <mergeCell ref="AD155:AF155"/>
    <mergeCell ref="AG155:AI155"/>
    <mergeCell ref="X156:Z156"/>
    <mergeCell ref="AA156:AC156"/>
    <mergeCell ref="AD156:AF156"/>
    <mergeCell ref="AG156:AI156"/>
    <mergeCell ref="BB150:BB164"/>
    <mergeCell ref="X151:Z151"/>
    <mergeCell ref="AA151:AC151"/>
    <mergeCell ref="AD151:AF151"/>
    <mergeCell ref="AG151:AI151"/>
    <mergeCell ref="X152:Z152"/>
    <mergeCell ref="AA152:AC152"/>
    <mergeCell ref="AD152:AF152"/>
    <mergeCell ref="AG152:AI152"/>
    <mergeCell ref="X153:Z153"/>
    <mergeCell ref="AU150:AU164"/>
    <mergeCell ref="AV150:AV164"/>
    <mergeCell ref="AW150:AW164"/>
    <mergeCell ref="AX150:AX164"/>
    <mergeCell ref="AZ150:AZ164"/>
    <mergeCell ref="BA150:BA164"/>
    <mergeCell ref="AD150:AF150"/>
    <mergeCell ref="AG150:AI150"/>
    <mergeCell ref="AQ150:AQ164"/>
    <mergeCell ref="AR150:AR164"/>
    <mergeCell ref="AS150:AS164"/>
    <mergeCell ref="AT150:AT164"/>
    <mergeCell ref="AD153:AF153"/>
    <mergeCell ref="AG153:AI153"/>
    <mergeCell ref="AD154:AF154"/>
    <mergeCell ref="X159:Z159"/>
    <mergeCell ref="AA159:AC159"/>
    <mergeCell ref="AD159:AF159"/>
    <mergeCell ref="AG159:AI159"/>
    <mergeCell ref="X160:Z160"/>
    <mergeCell ref="AA160:AC160"/>
    <mergeCell ref="AD160:AF160"/>
    <mergeCell ref="AG160:AI160"/>
    <mergeCell ref="D159:D160"/>
    <mergeCell ref="E159:E160"/>
    <mergeCell ref="F159:F160"/>
    <mergeCell ref="G159:G160"/>
    <mergeCell ref="H159:H160"/>
    <mergeCell ref="I159:I160"/>
    <mergeCell ref="X157:Z157"/>
    <mergeCell ref="AA157:AC157"/>
    <mergeCell ref="AD157:AF157"/>
    <mergeCell ref="AG157:AI157"/>
    <mergeCell ref="X158:Z158"/>
    <mergeCell ref="AA158:AC158"/>
    <mergeCell ref="AD158:AF158"/>
    <mergeCell ref="AG158:AI158"/>
    <mergeCell ref="M165:M167"/>
    <mergeCell ref="N165:N167"/>
    <mergeCell ref="O165:O167"/>
    <mergeCell ref="B165:B167"/>
    <mergeCell ref="C165:C167"/>
    <mergeCell ref="D165:D167"/>
    <mergeCell ref="E165:E167"/>
    <mergeCell ref="F165:F167"/>
    <mergeCell ref="G165:G167"/>
    <mergeCell ref="AA163:AC163"/>
    <mergeCell ref="AD163:AF163"/>
    <mergeCell ref="AG163:AI163"/>
    <mergeCell ref="X164:Z164"/>
    <mergeCell ref="AA164:AC164"/>
    <mergeCell ref="AD164:AF164"/>
    <mergeCell ref="AG164:AI164"/>
    <mergeCell ref="J161:J164"/>
    <mergeCell ref="X161:Z161"/>
    <mergeCell ref="AA161:AC161"/>
    <mergeCell ref="AD161:AF161"/>
    <mergeCell ref="AG161:AI161"/>
    <mergeCell ref="X162:Z162"/>
    <mergeCell ref="AA162:AC162"/>
    <mergeCell ref="AD162:AF162"/>
    <mergeCell ref="AG162:AI162"/>
    <mergeCell ref="X163:Z163"/>
    <mergeCell ref="D161:D164"/>
    <mergeCell ref="E161:E164"/>
    <mergeCell ref="F161:F164"/>
    <mergeCell ref="G161:G164"/>
    <mergeCell ref="H161:H164"/>
    <mergeCell ref="I161:I164"/>
    <mergeCell ref="F171:F173"/>
    <mergeCell ref="G171:G173"/>
    <mergeCell ref="BB165:BB167"/>
    <mergeCell ref="X166:Z166"/>
    <mergeCell ref="AA166:AC166"/>
    <mergeCell ref="AD166:AF166"/>
    <mergeCell ref="AG166:AI166"/>
    <mergeCell ref="X167:Z167"/>
    <mergeCell ref="AA167:AC167"/>
    <mergeCell ref="AD167:AF167"/>
    <mergeCell ref="AG167:AI167"/>
    <mergeCell ref="AU165:AU167"/>
    <mergeCell ref="AV165:AV167"/>
    <mergeCell ref="AW165:AW167"/>
    <mergeCell ref="AX165:AX167"/>
    <mergeCell ref="AZ165:AZ167"/>
    <mergeCell ref="BA165:BA167"/>
    <mergeCell ref="AD165:AF165"/>
    <mergeCell ref="AG165:AI165"/>
    <mergeCell ref="AQ165:AQ167"/>
    <mergeCell ref="AR165:AR167"/>
    <mergeCell ref="AS165:AS167"/>
    <mergeCell ref="AT165:AT167"/>
    <mergeCell ref="P165:P167"/>
    <mergeCell ref="Q165:Q167"/>
    <mergeCell ref="R165:R167"/>
    <mergeCell ref="S165:S167"/>
    <mergeCell ref="X165:Z165"/>
    <mergeCell ref="AA165:AC165"/>
    <mergeCell ref="H165:H167"/>
    <mergeCell ref="I165:I167"/>
    <mergeCell ref="J165:J167"/>
    <mergeCell ref="BB168:BB178"/>
    <mergeCell ref="X169:Z169"/>
    <mergeCell ref="AA169:AC169"/>
    <mergeCell ref="AD169:AF169"/>
    <mergeCell ref="AG169:AI169"/>
    <mergeCell ref="X170:Z170"/>
    <mergeCell ref="AA170:AC170"/>
    <mergeCell ref="AD170:AF170"/>
    <mergeCell ref="AG170:AI170"/>
    <mergeCell ref="X171:Z171"/>
    <mergeCell ref="AU168:AU178"/>
    <mergeCell ref="AV168:AV178"/>
    <mergeCell ref="AW168:AW178"/>
    <mergeCell ref="AX168:AX178"/>
    <mergeCell ref="AZ168:AZ178"/>
    <mergeCell ref="BA168:BA178"/>
    <mergeCell ref="AD168:AF168"/>
    <mergeCell ref="AG168:AI168"/>
    <mergeCell ref="AQ168:AQ178"/>
    <mergeCell ref="AR168:AR178"/>
    <mergeCell ref="AS168:AS178"/>
    <mergeCell ref="AT168:AT178"/>
    <mergeCell ref="AD171:AF171"/>
    <mergeCell ref="AG171:AI171"/>
    <mergeCell ref="AD172:AF172"/>
    <mergeCell ref="AG172:AI172"/>
    <mergeCell ref="X168:Z168"/>
    <mergeCell ref="AA168:AC168"/>
    <mergeCell ref="AA171:AC171"/>
    <mergeCell ref="X172:Z172"/>
    <mergeCell ref="AA172:AC172"/>
    <mergeCell ref="X173:Z173"/>
    <mergeCell ref="X174:Z174"/>
    <mergeCell ref="AA174:AC174"/>
    <mergeCell ref="AD174:AF174"/>
    <mergeCell ref="AG174:AI174"/>
    <mergeCell ref="X175:Z175"/>
    <mergeCell ref="AA175:AC175"/>
    <mergeCell ref="AD175:AF175"/>
    <mergeCell ref="AG175:AI175"/>
    <mergeCell ref="AA173:AC173"/>
    <mergeCell ref="AD173:AF173"/>
    <mergeCell ref="AG173:AI173"/>
    <mergeCell ref="D174:D175"/>
    <mergeCell ref="E174:E175"/>
    <mergeCell ref="F174:F175"/>
    <mergeCell ref="G174:G175"/>
    <mergeCell ref="H174:H175"/>
    <mergeCell ref="I174:I175"/>
    <mergeCell ref="J174:J175"/>
    <mergeCell ref="P168:P178"/>
    <mergeCell ref="Q168:Q178"/>
    <mergeCell ref="R168:R178"/>
    <mergeCell ref="S168:S178"/>
    <mergeCell ref="H168:H170"/>
    <mergeCell ref="I168:I170"/>
    <mergeCell ref="J168:J170"/>
    <mergeCell ref="M168:M178"/>
    <mergeCell ref="N168:N178"/>
    <mergeCell ref="O168:O178"/>
    <mergeCell ref="H171:H173"/>
    <mergeCell ref="I171:I173"/>
    <mergeCell ref="J171:J173"/>
    <mergeCell ref="J176:J178"/>
    <mergeCell ref="X178:Z178"/>
    <mergeCell ref="AA178:AC178"/>
    <mergeCell ref="AD178:AF178"/>
    <mergeCell ref="AG178:AI178"/>
    <mergeCell ref="B179:B197"/>
    <mergeCell ref="C179:C197"/>
    <mergeCell ref="M179:M197"/>
    <mergeCell ref="N179:N197"/>
    <mergeCell ref="O179:O197"/>
    <mergeCell ref="P179:P197"/>
    <mergeCell ref="X176:Z176"/>
    <mergeCell ref="AA176:AC176"/>
    <mergeCell ref="AD176:AF176"/>
    <mergeCell ref="AG176:AI176"/>
    <mergeCell ref="X177:Z177"/>
    <mergeCell ref="AA177:AC177"/>
    <mergeCell ref="AD177:AF177"/>
    <mergeCell ref="AG177:AI177"/>
    <mergeCell ref="D176:D178"/>
    <mergeCell ref="E176:E178"/>
    <mergeCell ref="F176:F178"/>
    <mergeCell ref="G176:G178"/>
    <mergeCell ref="H176:H178"/>
    <mergeCell ref="I176:I178"/>
    <mergeCell ref="B168:B178"/>
    <mergeCell ref="C168:C178"/>
    <mergeCell ref="D168:D170"/>
    <mergeCell ref="E168:E170"/>
    <mergeCell ref="F168:F170"/>
    <mergeCell ref="G168:G170"/>
    <mergeCell ref="D171:D173"/>
    <mergeCell ref="E171:E173"/>
    <mergeCell ref="AX179:AX197"/>
    <mergeCell ref="AZ179:AZ197"/>
    <mergeCell ref="BA179:BA197"/>
    <mergeCell ref="BB179:BB197"/>
    <mergeCell ref="AG179:AI179"/>
    <mergeCell ref="AQ179:AQ197"/>
    <mergeCell ref="AR179:AR197"/>
    <mergeCell ref="AS179:AS197"/>
    <mergeCell ref="AT179:AT197"/>
    <mergeCell ref="AU179:AU197"/>
    <mergeCell ref="AG180:AI180"/>
    <mergeCell ref="Q179:Q197"/>
    <mergeCell ref="R179:R197"/>
    <mergeCell ref="S179:S197"/>
    <mergeCell ref="X179:Z179"/>
    <mergeCell ref="AA179:AC179"/>
    <mergeCell ref="AD179:AF179"/>
    <mergeCell ref="X180:Z180"/>
    <mergeCell ref="AA180:AC180"/>
    <mergeCell ref="AD180:AF180"/>
    <mergeCell ref="AA189:AC189"/>
    <mergeCell ref="AG194:AI194"/>
    <mergeCell ref="X195:Z195"/>
    <mergeCell ref="AA195:AC195"/>
    <mergeCell ref="AD195:AF195"/>
    <mergeCell ref="AG195:AI195"/>
    <mergeCell ref="X196:Z196"/>
    <mergeCell ref="J181:J182"/>
    <mergeCell ref="X181:Z181"/>
    <mergeCell ref="AA181:AC181"/>
    <mergeCell ref="AD181:AF181"/>
    <mergeCell ref="AG181:AI181"/>
    <mergeCell ref="X182:Z182"/>
    <mergeCell ref="AA182:AC182"/>
    <mergeCell ref="AD182:AF182"/>
    <mergeCell ref="AG182:AI182"/>
    <mergeCell ref="D181:D182"/>
    <mergeCell ref="E181:E182"/>
    <mergeCell ref="F181:F182"/>
    <mergeCell ref="G181:G182"/>
    <mergeCell ref="H181:H182"/>
    <mergeCell ref="I181:I182"/>
    <mergeCell ref="AV179:AV197"/>
    <mergeCell ref="AW179:AW197"/>
    <mergeCell ref="J185:J186"/>
    <mergeCell ref="X185:Z185"/>
    <mergeCell ref="AA185:AC185"/>
    <mergeCell ref="AD185:AF185"/>
    <mergeCell ref="AG185:AI185"/>
    <mergeCell ref="X186:Z186"/>
    <mergeCell ref="AA186:AC186"/>
    <mergeCell ref="AD186:AF186"/>
    <mergeCell ref="AG186:AI186"/>
    <mergeCell ref="D185:D186"/>
    <mergeCell ref="E185:E186"/>
    <mergeCell ref="F185:F186"/>
    <mergeCell ref="G185:G186"/>
    <mergeCell ref="H185:H186"/>
    <mergeCell ref="I185:I186"/>
    <mergeCell ref="J183:J184"/>
    <mergeCell ref="X183:Z183"/>
    <mergeCell ref="AA183:AC183"/>
    <mergeCell ref="AD183:AF183"/>
    <mergeCell ref="AG183:AI183"/>
    <mergeCell ref="X184:Z184"/>
    <mergeCell ref="AA184:AC184"/>
    <mergeCell ref="AD184:AF184"/>
    <mergeCell ref="AG184:AI184"/>
    <mergeCell ref="D183:D184"/>
    <mergeCell ref="E183:E184"/>
    <mergeCell ref="F183:F184"/>
    <mergeCell ref="G183:G184"/>
    <mergeCell ref="H183:H184"/>
    <mergeCell ref="I183:I184"/>
    <mergeCell ref="AD189:AF189"/>
    <mergeCell ref="AG189:AI189"/>
    <mergeCell ref="D190:D193"/>
    <mergeCell ref="E190:E193"/>
    <mergeCell ref="F190:F193"/>
    <mergeCell ref="G190:G193"/>
    <mergeCell ref="H190:H193"/>
    <mergeCell ref="I190:I193"/>
    <mergeCell ref="J190:J193"/>
    <mergeCell ref="X190:Z190"/>
    <mergeCell ref="J187:J189"/>
    <mergeCell ref="X187:Z187"/>
    <mergeCell ref="AA187:AC187"/>
    <mergeCell ref="AD187:AF187"/>
    <mergeCell ref="AG187:AI187"/>
    <mergeCell ref="X188:Z188"/>
    <mergeCell ref="AA188:AC188"/>
    <mergeCell ref="AD188:AF188"/>
    <mergeCell ref="AG188:AI188"/>
    <mergeCell ref="X189:Z189"/>
    <mergeCell ref="D187:D189"/>
    <mergeCell ref="E187:E189"/>
    <mergeCell ref="F187:F189"/>
    <mergeCell ref="G187:G189"/>
    <mergeCell ref="H187:H189"/>
    <mergeCell ref="I187:I189"/>
    <mergeCell ref="D194:D197"/>
    <mergeCell ref="E194:E197"/>
    <mergeCell ref="F194:F197"/>
    <mergeCell ref="G194:G197"/>
    <mergeCell ref="H194:H197"/>
    <mergeCell ref="I194:I197"/>
    <mergeCell ref="X192:Z192"/>
    <mergeCell ref="AA192:AC192"/>
    <mergeCell ref="AD192:AF192"/>
    <mergeCell ref="AG192:AI192"/>
    <mergeCell ref="X193:Z193"/>
    <mergeCell ref="AA193:AC193"/>
    <mergeCell ref="AD193:AF193"/>
    <mergeCell ref="AG193:AI193"/>
    <mergeCell ref="AA190:AC190"/>
    <mergeCell ref="AD190:AF190"/>
    <mergeCell ref="AG190:AI190"/>
    <mergeCell ref="X191:Z191"/>
    <mergeCell ref="AA191:AC191"/>
    <mergeCell ref="AD191:AF191"/>
    <mergeCell ref="AG191:AI191"/>
    <mergeCell ref="AA196:AC196"/>
    <mergeCell ref="AD196:AF196"/>
    <mergeCell ref="AG196:AI196"/>
    <mergeCell ref="X197:Z197"/>
    <mergeCell ref="AA197:AC197"/>
    <mergeCell ref="AD197:AF197"/>
    <mergeCell ref="AG197:AI197"/>
    <mergeCell ref="J194:J197"/>
    <mergeCell ref="X194:Z194"/>
    <mergeCell ref="AA194:AC194"/>
    <mergeCell ref="AD194:AF194"/>
    <mergeCell ref="R198:R201"/>
    <mergeCell ref="S198:S201"/>
    <mergeCell ref="X198:Z198"/>
    <mergeCell ref="AA198:AC198"/>
    <mergeCell ref="AA201:AC201"/>
    <mergeCell ref="H198:H201"/>
    <mergeCell ref="I198:I201"/>
    <mergeCell ref="J198:J201"/>
    <mergeCell ref="M198:M201"/>
    <mergeCell ref="N198:N201"/>
    <mergeCell ref="O198:O201"/>
    <mergeCell ref="B198:B201"/>
    <mergeCell ref="C198:C201"/>
    <mergeCell ref="D198:D201"/>
    <mergeCell ref="E198:E201"/>
    <mergeCell ref="F198:F201"/>
    <mergeCell ref="G198:G201"/>
    <mergeCell ref="B202:B205"/>
    <mergeCell ref="C202:C205"/>
    <mergeCell ref="D202:D203"/>
    <mergeCell ref="E202:E203"/>
    <mergeCell ref="F202:F203"/>
    <mergeCell ref="G202:G203"/>
    <mergeCell ref="BB198:BB201"/>
    <mergeCell ref="X199:Z199"/>
    <mergeCell ref="AA199:AC199"/>
    <mergeCell ref="AD199:AF199"/>
    <mergeCell ref="AG199:AI199"/>
    <mergeCell ref="X200:Z200"/>
    <mergeCell ref="AA200:AC200"/>
    <mergeCell ref="AD200:AF200"/>
    <mergeCell ref="AG200:AI200"/>
    <mergeCell ref="X201:Z201"/>
    <mergeCell ref="AU198:AU201"/>
    <mergeCell ref="AV198:AV201"/>
    <mergeCell ref="AW198:AW201"/>
    <mergeCell ref="AX198:AX201"/>
    <mergeCell ref="AZ198:AZ201"/>
    <mergeCell ref="BA198:BA201"/>
    <mergeCell ref="AD198:AF198"/>
    <mergeCell ref="AG198:AI198"/>
    <mergeCell ref="AQ198:AQ201"/>
    <mergeCell ref="AR198:AR201"/>
    <mergeCell ref="AS198:AS201"/>
    <mergeCell ref="AT198:AT201"/>
    <mergeCell ref="AD201:AF201"/>
    <mergeCell ref="AG201:AI201"/>
    <mergeCell ref="P198:P201"/>
    <mergeCell ref="Q198:Q201"/>
    <mergeCell ref="P202:P205"/>
    <mergeCell ref="Q202:Q205"/>
    <mergeCell ref="R202:R205"/>
    <mergeCell ref="S202:S205"/>
    <mergeCell ref="X202:Z202"/>
    <mergeCell ref="AA202:AC202"/>
    <mergeCell ref="X204:Z204"/>
    <mergeCell ref="AA204:AC204"/>
    <mergeCell ref="X205:Z205"/>
    <mergeCell ref="AA205:AC205"/>
    <mergeCell ref="H202:H203"/>
    <mergeCell ref="I202:I203"/>
    <mergeCell ref="J202:J203"/>
    <mergeCell ref="M202:M205"/>
    <mergeCell ref="N202:N205"/>
    <mergeCell ref="O202:O205"/>
    <mergeCell ref="I204:I205"/>
    <mergeCell ref="J204:J205"/>
    <mergeCell ref="B206:B208"/>
    <mergeCell ref="C206:C208"/>
    <mergeCell ref="D206:D208"/>
    <mergeCell ref="E206:E208"/>
    <mergeCell ref="F206:F208"/>
    <mergeCell ref="G206:G208"/>
    <mergeCell ref="BB202:BB205"/>
    <mergeCell ref="X203:Z203"/>
    <mergeCell ref="AA203:AC203"/>
    <mergeCell ref="AD203:AF203"/>
    <mergeCell ref="AG203:AI203"/>
    <mergeCell ref="D204:D205"/>
    <mergeCell ref="E204:E205"/>
    <mergeCell ref="F204:F205"/>
    <mergeCell ref="G204:G205"/>
    <mergeCell ref="H204:H205"/>
    <mergeCell ref="AU202:AU205"/>
    <mergeCell ref="AV202:AV205"/>
    <mergeCell ref="AW202:AW205"/>
    <mergeCell ref="AX202:AX205"/>
    <mergeCell ref="AZ202:AZ205"/>
    <mergeCell ref="BA202:BA205"/>
    <mergeCell ref="AD202:AF202"/>
    <mergeCell ref="AG202:AI202"/>
    <mergeCell ref="AQ202:AQ205"/>
    <mergeCell ref="AR202:AR205"/>
    <mergeCell ref="AS202:AS205"/>
    <mergeCell ref="AT202:AT205"/>
    <mergeCell ref="AD204:AF204"/>
    <mergeCell ref="AG204:AI204"/>
    <mergeCell ref="AD205:AF205"/>
    <mergeCell ref="AG205:AI205"/>
    <mergeCell ref="AG206:AI206"/>
    <mergeCell ref="AQ206:AQ208"/>
    <mergeCell ref="AR206:AR208"/>
    <mergeCell ref="AS206:AS208"/>
    <mergeCell ref="AT206:AT208"/>
    <mergeCell ref="P206:P208"/>
    <mergeCell ref="Q206:Q208"/>
    <mergeCell ref="R206:R208"/>
    <mergeCell ref="S206:S208"/>
    <mergeCell ref="X206:Z206"/>
    <mergeCell ref="AA206:AC206"/>
    <mergeCell ref="H206:H208"/>
    <mergeCell ref="I206:I208"/>
    <mergeCell ref="J206:J208"/>
    <mergeCell ref="M206:M208"/>
    <mergeCell ref="N206:N208"/>
    <mergeCell ref="O206:O208"/>
    <mergeCell ref="B209:B224"/>
    <mergeCell ref="C209:C224"/>
    <mergeCell ref="D209:D210"/>
    <mergeCell ref="E209:E210"/>
    <mergeCell ref="F209:F210"/>
    <mergeCell ref="G209:G210"/>
    <mergeCell ref="D218:D221"/>
    <mergeCell ref="E218:E221"/>
    <mergeCell ref="F218:F221"/>
    <mergeCell ref="G218:G221"/>
    <mergeCell ref="D214:D217"/>
    <mergeCell ref="E214:E217"/>
    <mergeCell ref="F214:F217"/>
    <mergeCell ref="G214:G217"/>
    <mergeCell ref="H214:H217"/>
    <mergeCell ref="I214:I217"/>
    <mergeCell ref="BB206:BB208"/>
    <mergeCell ref="X207:Z207"/>
    <mergeCell ref="AA207:AC207"/>
    <mergeCell ref="AD207:AF207"/>
    <mergeCell ref="AG207:AI207"/>
    <mergeCell ref="X208:Z208"/>
    <mergeCell ref="AA208:AC208"/>
    <mergeCell ref="AD208:AF208"/>
    <mergeCell ref="AG208:AI208"/>
    <mergeCell ref="AU206:AU208"/>
    <mergeCell ref="AV206:AV208"/>
    <mergeCell ref="AW206:AW208"/>
    <mergeCell ref="AX206:AX208"/>
    <mergeCell ref="AZ206:AZ208"/>
    <mergeCell ref="BA206:BA208"/>
    <mergeCell ref="AD206:AF206"/>
    <mergeCell ref="H209:H210"/>
    <mergeCell ref="I209:I210"/>
    <mergeCell ref="J209:J210"/>
    <mergeCell ref="M209:M224"/>
    <mergeCell ref="N209:N224"/>
    <mergeCell ref="O209:O224"/>
    <mergeCell ref="I211:I213"/>
    <mergeCell ref="J211:J213"/>
    <mergeCell ref="J214:J217"/>
    <mergeCell ref="H218:H221"/>
    <mergeCell ref="AD215:AF215"/>
    <mergeCell ref="AG215:AI215"/>
    <mergeCell ref="X213:Z213"/>
    <mergeCell ref="AA213:AC213"/>
    <mergeCell ref="AD213:AF213"/>
    <mergeCell ref="AG213:AI213"/>
    <mergeCell ref="X220:Z220"/>
    <mergeCell ref="AA220:AC220"/>
    <mergeCell ref="AD220:AF220"/>
    <mergeCell ref="AG220:AI220"/>
    <mergeCell ref="X219:Z219"/>
    <mergeCell ref="AA219:AC219"/>
    <mergeCell ref="AD219:AF219"/>
    <mergeCell ref="AG219:AI219"/>
    <mergeCell ref="P209:P224"/>
    <mergeCell ref="Q209:Q224"/>
    <mergeCell ref="R209:R224"/>
    <mergeCell ref="S209:S224"/>
    <mergeCell ref="X209:Z209"/>
    <mergeCell ref="AA209:AC209"/>
    <mergeCell ref="X211:Z211"/>
    <mergeCell ref="AA211:AC211"/>
    <mergeCell ref="BB209:BB224"/>
    <mergeCell ref="X210:Z210"/>
    <mergeCell ref="AA210:AC210"/>
    <mergeCell ref="AD210:AF210"/>
    <mergeCell ref="AG210:AI210"/>
    <mergeCell ref="D211:D213"/>
    <mergeCell ref="E211:E213"/>
    <mergeCell ref="F211:F213"/>
    <mergeCell ref="G211:G213"/>
    <mergeCell ref="H211:H213"/>
    <mergeCell ref="AU209:AU224"/>
    <mergeCell ref="AV209:AV224"/>
    <mergeCell ref="AW209:AW224"/>
    <mergeCell ref="AX209:AX224"/>
    <mergeCell ref="AZ209:AZ224"/>
    <mergeCell ref="BA209:BA224"/>
    <mergeCell ref="AD209:AF209"/>
    <mergeCell ref="AG209:AI209"/>
    <mergeCell ref="AQ209:AQ224"/>
    <mergeCell ref="AR209:AR224"/>
    <mergeCell ref="AS209:AS224"/>
    <mergeCell ref="AT209:AT224"/>
    <mergeCell ref="X221:Z221"/>
    <mergeCell ref="AA221:AC221"/>
    <mergeCell ref="AD221:AF221"/>
    <mergeCell ref="AG221:AI221"/>
    <mergeCell ref="I218:I221"/>
    <mergeCell ref="J218:J221"/>
    <mergeCell ref="X218:Z218"/>
    <mergeCell ref="AA218:AC218"/>
    <mergeCell ref="AD218:AF218"/>
    <mergeCell ref="AG218:AI218"/>
    <mergeCell ref="X212:Z212"/>
    <mergeCell ref="AA212:AC212"/>
    <mergeCell ref="AD217:AF217"/>
    <mergeCell ref="AG217:AI217"/>
    <mergeCell ref="X214:Z214"/>
    <mergeCell ref="AA214:AC214"/>
    <mergeCell ref="AD214:AF214"/>
    <mergeCell ref="AG214:AI214"/>
    <mergeCell ref="X215:Z215"/>
    <mergeCell ref="AA215:AC215"/>
    <mergeCell ref="AD211:AF211"/>
    <mergeCell ref="AG211:AI211"/>
    <mergeCell ref="AD212:AF212"/>
    <mergeCell ref="AG212:AI212"/>
    <mergeCell ref="X216:Z216"/>
    <mergeCell ref="AA216:AC216"/>
    <mergeCell ref="AD216:AF216"/>
    <mergeCell ref="AG216:AI216"/>
    <mergeCell ref="X217:Z217"/>
    <mergeCell ref="AA217:AC217"/>
    <mergeCell ref="I225:I226"/>
    <mergeCell ref="J225:J226"/>
    <mergeCell ref="M225:M226"/>
    <mergeCell ref="N225:N226"/>
    <mergeCell ref="O225:O226"/>
    <mergeCell ref="P225:P226"/>
    <mergeCell ref="AA224:AC224"/>
    <mergeCell ref="AD224:AF224"/>
    <mergeCell ref="AG224:AI224"/>
    <mergeCell ref="B225:B226"/>
    <mergeCell ref="C225:C226"/>
    <mergeCell ref="D225:D226"/>
    <mergeCell ref="E225:E226"/>
    <mergeCell ref="F225:F226"/>
    <mergeCell ref="G225:G226"/>
    <mergeCell ref="H225:H226"/>
    <mergeCell ref="J222:J224"/>
    <mergeCell ref="X222:Z222"/>
    <mergeCell ref="AA222:AC222"/>
    <mergeCell ref="AD222:AF222"/>
    <mergeCell ref="AG222:AI222"/>
    <mergeCell ref="X223:Z223"/>
    <mergeCell ref="AA223:AC223"/>
    <mergeCell ref="AD223:AF223"/>
    <mergeCell ref="AG223:AI223"/>
    <mergeCell ref="X224:Z224"/>
    <mergeCell ref="D222:D224"/>
    <mergeCell ref="E222:E224"/>
    <mergeCell ref="F222:F224"/>
    <mergeCell ref="G222:G224"/>
    <mergeCell ref="H222:H224"/>
    <mergeCell ref="I222:I224"/>
    <mergeCell ref="AV225:AV226"/>
    <mergeCell ref="AW225:AW226"/>
    <mergeCell ref="AX225:AX226"/>
    <mergeCell ref="AZ225:AZ226"/>
    <mergeCell ref="BA225:BA226"/>
    <mergeCell ref="BB225:BB226"/>
    <mergeCell ref="AG225:AI225"/>
    <mergeCell ref="AQ225:AQ226"/>
    <mergeCell ref="AR225:AR226"/>
    <mergeCell ref="AS225:AS226"/>
    <mergeCell ref="AT225:AT226"/>
    <mergeCell ref="AU225:AU226"/>
    <mergeCell ref="AG226:AI226"/>
    <mergeCell ref="Q225:Q226"/>
    <mergeCell ref="R225:R226"/>
    <mergeCell ref="S225:S226"/>
    <mergeCell ref="X225:Z225"/>
    <mergeCell ref="AA225:AC225"/>
    <mergeCell ref="AD225:AF225"/>
    <mergeCell ref="X226:Z226"/>
    <mergeCell ref="AA226:AC226"/>
    <mergeCell ref="AD226:AF226"/>
    <mergeCell ref="P227:P229"/>
    <mergeCell ref="Q227:Q229"/>
    <mergeCell ref="R227:R229"/>
    <mergeCell ref="S227:S229"/>
    <mergeCell ref="X227:Z227"/>
    <mergeCell ref="AA227:AC227"/>
    <mergeCell ref="H227:H229"/>
    <mergeCell ref="I227:I229"/>
    <mergeCell ref="J227:J229"/>
    <mergeCell ref="M227:M229"/>
    <mergeCell ref="N227:N229"/>
    <mergeCell ref="O227:O229"/>
    <mergeCell ref="B227:B229"/>
    <mergeCell ref="C227:C229"/>
    <mergeCell ref="D227:D229"/>
    <mergeCell ref="E227:E229"/>
    <mergeCell ref="F227:F229"/>
    <mergeCell ref="G227:G229"/>
    <mergeCell ref="BB227:BB229"/>
    <mergeCell ref="X228:Z228"/>
    <mergeCell ref="AA228:AC228"/>
    <mergeCell ref="AD228:AF228"/>
    <mergeCell ref="AG228:AI228"/>
    <mergeCell ref="X229:Z229"/>
    <mergeCell ref="AA229:AC229"/>
    <mergeCell ref="AD229:AF229"/>
    <mergeCell ref="AG229:AI229"/>
    <mergeCell ref="AU227:AU229"/>
    <mergeCell ref="AV227:AV229"/>
    <mergeCell ref="AW227:AW229"/>
    <mergeCell ref="AX227:AX229"/>
    <mergeCell ref="AZ227:AZ229"/>
    <mergeCell ref="BA227:BA229"/>
    <mergeCell ref="AD227:AF227"/>
    <mergeCell ref="AG227:AI227"/>
    <mergeCell ref="AQ227:AQ229"/>
    <mergeCell ref="AR227:AR229"/>
    <mergeCell ref="AS227:AS229"/>
    <mergeCell ref="AT227:AT229"/>
    <mergeCell ref="H230:H232"/>
    <mergeCell ref="I230:I232"/>
    <mergeCell ref="J230:J232"/>
    <mergeCell ref="M230:M235"/>
    <mergeCell ref="N230:N235"/>
    <mergeCell ref="O230:O235"/>
    <mergeCell ref="H233:H235"/>
    <mergeCell ref="I233:I235"/>
    <mergeCell ref="J233:J235"/>
    <mergeCell ref="AA235:AC235"/>
    <mergeCell ref="AD235:AF235"/>
    <mergeCell ref="AG235:AI235"/>
    <mergeCell ref="B230:B235"/>
    <mergeCell ref="C230:C235"/>
    <mergeCell ref="D230:D232"/>
    <mergeCell ref="E230:E232"/>
    <mergeCell ref="F230:F232"/>
    <mergeCell ref="G230:G232"/>
    <mergeCell ref="D233:D235"/>
    <mergeCell ref="E233:E235"/>
    <mergeCell ref="F233:F235"/>
    <mergeCell ref="G233:G235"/>
    <mergeCell ref="P230:P235"/>
    <mergeCell ref="Q230:Q235"/>
    <mergeCell ref="R230:R235"/>
    <mergeCell ref="S230:S235"/>
    <mergeCell ref="X230:Z230"/>
    <mergeCell ref="AA230:AC230"/>
    <mergeCell ref="AA233:AC233"/>
    <mergeCell ref="X234:Z234"/>
    <mergeCell ref="AA234:AC234"/>
    <mergeCell ref="X235:Z235"/>
    <mergeCell ref="BB230:BB235"/>
    <mergeCell ref="X231:Z231"/>
    <mergeCell ref="AA231:AC231"/>
    <mergeCell ref="AD231:AF231"/>
    <mergeCell ref="AG231:AI231"/>
    <mergeCell ref="X232:Z232"/>
    <mergeCell ref="AA232:AC232"/>
    <mergeCell ref="AD232:AF232"/>
    <mergeCell ref="AG232:AI232"/>
    <mergeCell ref="X233:Z233"/>
    <mergeCell ref="AU230:AU235"/>
    <mergeCell ref="AV230:AV235"/>
    <mergeCell ref="AW230:AW235"/>
    <mergeCell ref="AX230:AX235"/>
    <mergeCell ref="AZ230:AZ235"/>
    <mergeCell ref="BA230:BA235"/>
    <mergeCell ref="AD230:AF230"/>
    <mergeCell ref="AG230:AI230"/>
    <mergeCell ref="AQ230:AQ235"/>
    <mergeCell ref="AR230:AR235"/>
    <mergeCell ref="AS230:AS235"/>
    <mergeCell ref="AT230:AT235"/>
    <mergeCell ref="AD233:AF233"/>
    <mergeCell ref="AG233:AI233"/>
    <mergeCell ref="AD234:AF234"/>
    <mergeCell ref="AG234:AI234"/>
    <mergeCell ref="B236:B244"/>
    <mergeCell ref="C236:C244"/>
    <mergeCell ref="D236:D238"/>
    <mergeCell ref="E236:E238"/>
    <mergeCell ref="F236:F238"/>
    <mergeCell ref="G236:G238"/>
    <mergeCell ref="H236:H238"/>
    <mergeCell ref="J239:J241"/>
    <mergeCell ref="I236:I238"/>
    <mergeCell ref="J236:J238"/>
    <mergeCell ref="M236:M244"/>
    <mergeCell ref="N236:N244"/>
    <mergeCell ref="O236:O244"/>
    <mergeCell ref="P236:P244"/>
    <mergeCell ref="J242:J244"/>
    <mergeCell ref="X242:Z242"/>
    <mergeCell ref="AA242:AC242"/>
    <mergeCell ref="X243:Z243"/>
    <mergeCell ref="AA243:AC243"/>
    <mergeCell ref="D242:D244"/>
    <mergeCell ref="E242:E244"/>
    <mergeCell ref="F242:F244"/>
    <mergeCell ref="G242:G244"/>
    <mergeCell ref="H242:H244"/>
    <mergeCell ref="I242:I244"/>
    <mergeCell ref="AZ236:AZ244"/>
    <mergeCell ref="BA236:BA244"/>
    <mergeCell ref="BB236:BB244"/>
    <mergeCell ref="AG236:AI236"/>
    <mergeCell ref="AQ236:AQ244"/>
    <mergeCell ref="AR236:AR244"/>
    <mergeCell ref="AS236:AS244"/>
    <mergeCell ref="AT236:AT244"/>
    <mergeCell ref="AU236:AU244"/>
    <mergeCell ref="AG237:AI237"/>
    <mergeCell ref="Q236:Q244"/>
    <mergeCell ref="R236:R244"/>
    <mergeCell ref="S236:S244"/>
    <mergeCell ref="X236:Z236"/>
    <mergeCell ref="AA236:AC236"/>
    <mergeCell ref="AD236:AF236"/>
    <mergeCell ref="X237:Z237"/>
    <mergeCell ref="AA237:AC237"/>
    <mergeCell ref="AG243:AI243"/>
    <mergeCell ref="X241:Z241"/>
    <mergeCell ref="AA241:AC241"/>
    <mergeCell ref="AD241:AF241"/>
    <mergeCell ref="AG241:AI241"/>
    <mergeCell ref="AD237:AF237"/>
    <mergeCell ref="X238:Z238"/>
    <mergeCell ref="X239:Z239"/>
    <mergeCell ref="AA239:AC239"/>
    <mergeCell ref="AD239:AF239"/>
    <mergeCell ref="AG239:AI239"/>
    <mergeCell ref="X240:Z240"/>
    <mergeCell ref="AA240:AC240"/>
    <mergeCell ref="AD240:AF240"/>
    <mergeCell ref="AD244:AF244"/>
    <mergeCell ref="AG244:AI244"/>
    <mergeCell ref="AV236:AV244"/>
    <mergeCell ref="AW236:AW244"/>
    <mergeCell ref="AX236:AX244"/>
    <mergeCell ref="AG242:AI242"/>
    <mergeCell ref="AD242:AF242"/>
    <mergeCell ref="B245:B248"/>
    <mergeCell ref="C245:C248"/>
    <mergeCell ref="D245:D248"/>
    <mergeCell ref="E245:E248"/>
    <mergeCell ref="F245:F248"/>
    <mergeCell ref="G245:G248"/>
    <mergeCell ref="B249:B252"/>
    <mergeCell ref="C249:C252"/>
    <mergeCell ref="D249:D250"/>
    <mergeCell ref="E249:E250"/>
    <mergeCell ref="F249:F250"/>
    <mergeCell ref="G249:G250"/>
    <mergeCell ref="X244:Z244"/>
    <mergeCell ref="AA244:AC244"/>
    <mergeCell ref="D239:D241"/>
    <mergeCell ref="E239:E241"/>
    <mergeCell ref="F239:F241"/>
    <mergeCell ref="G239:G241"/>
    <mergeCell ref="H239:H241"/>
    <mergeCell ref="I239:I241"/>
    <mergeCell ref="AD243:AF243"/>
    <mergeCell ref="AG240:AI240"/>
    <mergeCell ref="AA238:AC238"/>
    <mergeCell ref="AD238:AF238"/>
    <mergeCell ref="AG238:AI238"/>
    <mergeCell ref="BB245:BB248"/>
    <mergeCell ref="X246:Z246"/>
    <mergeCell ref="AA246:AC246"/>
    <mergeCell ref="AD246:AF246"/>
    <mergeCell ref="AG246:AI246"/>
    <mergeCell ref="X247:Z247"/>
    <mergeCell ref="AA247:AC247"/>
    <mergeCell ref="AD247:AF247"/>
    <mergeCell ref="AG247:AI247"/>
    <mergeCell ref="X248:Z248"/>
    <mergeCell ref="AU245:AU248"/>
    <mergeCell ref="AV245:AV248"/>
    <mergeCell ref="AW245:AW248"/>
    <mergeCell ref="AX245:AX248"/>
    <mergeCell ref="AZ245:AZ248"/>
    <mergeCell ref="BA245:BA248"/>
    <mergeCell ref="AD245:AF245"/>
    <mergeCell ref="AG245:AI245"/>
    <mergeCell ref="AQ245:AQ248"/>
    <mergeCell ref="AR245:AR248"/>
    <mergeCell ref="G258:G261"/>
    <mergeCell ref="AS245:AS248"/>
    <mergeCell ref="AT245:AT248"/>
    <mergeCell ref="AD248:AF248"/>
    <mergeCell ref="AG248:AI248"/>
    <mergeCell ref="P245:P248"/>
    <mergeCell ref="Q245:Q248"/>
    <mergeCell ref="AS249:AS252"/>
    <mergeCell ref="AT249:AT252"/>
    <mergeCell ref="AD251:AF251"/>
    <mergeCell ref="AG251:AI251"/>
    <mergeCell ref="AD252:AF252"/>
    <mergeCell ref="AG252:AI252"/>
    <mergeCell ref="P249:P252"/>
    <mergeCell ref="Q249:Q252"/>
    <mergeCell ref="R249:R252"/>
    <mergeCell ref="S249:S252"/>
    <mergeCell ref="X249:Z249"/>
    <mergeCell ref="AA249:AC249"/>
    <mergeCell ref="X251:Z251"/>
    <mergeCell ref="AA251:AC251"/>
    <mergeCell ref="R245:R248"/>
    <mergeCell ref="S245:S248"/>
    <mergeCell ref="X245:Z245"/>
    <mergeCell ref="AA245:AC245"/>
    <mergeCell ref="AA248:AC248"/>
    <mergeCell ref="H245:H248"/>
    <mergeCell ref="I245:I248"/>
    <mergeCell ref="J245:J248"/>
    <mergeCell ref="M245:M248"/>
    <mergeCell ref="N245:N248"/>
    <mergeCell ref="O245:O248"/>
    <mergeCell ref="BB249:BB252"/>
    <mergeCell ref="X250:Z250"/>
    <mergeCell ref="AA250:AC250"/>
    <mergeCell ref="AD250:AF250"/>
    <mergeCell ref="AG250:AI250"/>
    <mergeCell ref="D251:D252"/>
    <mergeCell ref="E251:E252"/>
    <mergeCell ref="F251:F252"/>
    <mergeCell ref="G251:G252"/>
    <mergeCell ref="H251:H252"/>
    <mergeCell ref="AU249:AU252"/>
    <mergeCell ref="AV249:AV252"/>
    <mergeCell ref="AW249:AW252"/>
    <mergeCell ref="AX249:AX252"/>
    <mergeCell ref="AZ249:AZ252"/>
    <mergeCell ref="BA249:BA252"/>
    <mergeCell ref="AD249:AF249"/>
    <mergeCell ref="AG249:AI249"/>
    <mergeCell ref="AQ249:AQ252"/>
    <mergeCell ref="AR249:AR252"/>
    <mergeCell ref="H249:H250"/>
    <mergeCell ref="I249:I250"/>
    <mergeCell ref="J249:J250"/>
    <mergeCell ref="M249:M252"/>
    <mergeCell ref="N249:N252"/>
    <mergeCell ref="O249:O252"/>
    <mergeCell ref="I251:I252"/>
    <mergeCell ref="J251:J252"/>
    <mergeCell ref="X252:Z252"/>
    <mergeCell ref="AA252:AC252"/>
    <mergeCell ref="BB253:BB261"/>
    <mergeCell ref="X254:Z254"/>
    <mergeCell ref="AA254:AC254"/>
    <mergeCell ref="AD254:AF254"/>
    <mergeCell ref="AG254:AI254"/>
    <mergeCell ref="X255:Z255"/>
    <mergeCell ref="AA255:AC255"/>
    <mergeCell ref="AD255:AF255"/>
    <mergeCell ref="AG255:AI255"/>
    <mergeCell ref="X256:Z256"/>
    <mergeCell ref="AU253:AU261"/>
    <mergeCell ref="AV253:AV261"/>
    <mergeCell ref="AW253:AW261"/>
    <mergeCell ref="AX253:AX261"/>
    <mergeCell ref="AZ253:AZ261"/>
    <mergeCell ref="BA253:BA261"/>
    <mergeCell ref="AD253:AF253"/>
    <mergeCell ref="AG253:AI253"/>
    <mergeCell ref="AQ253:AQ261"/>
    <mergeCell ref="AR253:AR261"/>
    <mergeCell ref="AS253:AS261"/>
    <mergeCell ref="AT253:AT261"/>
    <mergeCell ref="AD256:AF256"/>
    <mergeCell ref="AG256:AI256"/>
    <mergeCell ref="AD257:AF257"/>
    <mergeCell ref="AG257:AI257"/>
    <mergeCell ref="X253:Z253"/>
    <mergeCell ref="AA253:AC253"/>
    <mergeCell ref="AA256:AC256"/>
    <mergeCell ref="X257:Z257"/>
    <mergeCell ref="AA257:AC257"/>
    <mergeCell ref="X258:Z258"/>
    <mergeCell ref="AA258:AC258"/>
    <mergeCell ref="AD258:AF258"/>
    <mergeCell ref="AG258:AI258"/>
    <mergeCell ref="X259:Z259"/>
    <mergeCell ref="AA259:AC259"/>
    <mergeCell ref="AD259:AF259"/>
    <mergeCell ref="AG259:AI259"/>
    <mergeCell ref="P253:P261"/>
    <mergeCell ref="Q253:Q261"/>
    <mergeCell ref="R253:R261"/>
    <mergeCell ref="S253:S261"/>
    <mergeCell ref="H253:H257"/>
    <mergeCell ref="I253:I257"/>
    <mergeCell ref="J253:J257"/>
    <mergeCell ref="M253:M261"/>
    <mergeCell ref="N253:N261"/>
    <mergeCell ref="O253:O261"/>
    <mergeCell ref="H258:H261"/>
    <mergeCell ref="I258:I261"/>
    <mergeCell ref="J258:J261"/>
    <mergeCell ref="H262:H266"/>
    <mergeCell ref="I262:I266"/>
    <mergeCell ref="J262:J266"/>
    <mergeCell ref="M262:M267"/>
    <mergeCell ref="N262:N267"/>
    <mergeCell ref="O262:O267"/>
    <mergeCell ref="AA267:AC267"/>
    <mergeCell ref="AD267:AF267"/>
    <mergeCell ref="AG267:AI267"/>
    <mergeCell ref="B262:B267"/>
    <mergeCell ref="C262:C267"/>
    <mergeCell ref="D262:D266"/>
    <mergeCell ref="E262:E266"/>
    <mergeCell ref="F262:F266"/>
    <mergeCell ref="G262:G266"/>
    <mergeCell ref="X260:Z260"/>
    <mergeCell ref="AA260:AC260"/>
    <mergeCell ref="AD260:AF260"/>
    <mergeCell ref="AG260:AI260"/>
    <mergeCell ref="X261:Z261"/>
    <mergeCell ref="AA261:AC261"/>
    <mergeCell ref="AD261:AF261"/>
    <mergeCell ref="AG261:AI261"/>
    <mergeCell ref="B253:B261"/>
    <mergeCell ref="C253:C261"/>
    <mergeCell ref="D253:D257"/>
    <mergeCell ref="E253:E257"/>
    <mergeCell ref="F253:F257"/>
    <mergeCell ref="G253:G257"/>
    <mergeCell ref="D258:D261"/>
    <mergeCell ref="E258:E261"/>
    <mergeCell ref="F258:F261"/>
    <mergeCell ref="AS262:AS267"/>
    <mergeCell ref="AT262:AT267"/>
    <mergeCell ref="AA270:AC270"/>
    <mergeCell ref="AD270:AF270"/>
    <mergeCell ref="AG270:AI270"/>
    <mergeCell ref="AD265:AF265"/>
    <mergeCell ref="AG265:AI265"/>
    <mergeCell ref="AD266:AF266"/>
    <mergeCell ref="AG266:AI266"/>
    <mergeCell ref="P262:P267"/>
    <mergeCell ref="Q262:Q267"/>
    <mergeCell ref="R262:R267"/>
    <mergeCell ref="S262:S267"/>
    <mergeCell ref="X262:Z262"/>
    <mergeCell ref="AA262:AC262"/>
    <mergeCell ref="AA265:AC265"/>
    <mergeCell ref="X266:Z266"/>
    <mergeCell ref="AA266:AC266"/>
    <mergeCell ref="X267:Z267"/>
    <mergeCell ref="AG275:AI275"/>
    <mergeCell ref="X272:Z272"/>
    <mergeCell ref="AA272:AC272"/>
    <mergeCell ref="AD272:AF272"/>
    <mergeCell ref="AG272:AI272"/>
    <mergeCell ref="B268:B277"/>
    <mergeCell ref="C268:C277"/>
    <mergeCell ref="D268:D271"/>
    <mergeCell ref="E268:E271"/>
    <mergeCell ref="F268:F271"/>
    <mergeCell ref="G268:G271"/>
    <mergeCell ref="H268:H271"/>
    <mergeCell ref="BB262:BB267"/>
    <mergeCell ref="X263:Z263"/>
    <mergeCell ref="AA263:AC263"/>
    <mergeCell ref="AD263:AF263"/>
    <mergeCell ref="AG263:AI263"/>
    <mergeCell ref="X264:Z264"/>
    <mergeCell ref="AA264:AC264"/>
    <mergeCell ref="AD264:AF264"/>
    <mergeCell ref="AG264:AI264"/>
    <mergeCell ref="X265:Z265"/>
    <mergeCell ref="AU262:AU267"/>
    <mergeCell ref="AV262:AV267"/>
    <mergeCell ref="AW262:AW267"/>
    <mergeCell ref="AX262:AX267"/>
    <mergeCell ref="AZ262:AZ267"/>
    <mergeCell ref="BA262:BA267"/>
    <mergeCell ref="AD262:AF262"/>
    <mergeCell ref="AG262:AI262"/>
    <mergeCell ref="AQ262:AQ267"/>
    <mergeCell ref="AR262:AR267"/>
    <mergeCell ref="AG276:AI276"/>
    <mergeCell ref="X277:Z277"/>
    <mergeCell ref="AA277:AC277"/>
    <mergeCell ref="AD277:AF277"/>
    <mergeCell ref="AG277:AI277"/>
    <mergeCell ref="AV268:AV277"/>
    <mergeCell ref="AW268:AW277"/>
    <mergeCell ref="AX268:AX277"/>
    <mergeCell ref="AZ268:AZ277"/>
    <mergeCell ref="BA268:BA277"/>
    <mergeCell ref="BB268:BB277"/>
    <mergeCell ref="AG268:AI268"/>
    <mergeCell ref="AQ268:AQ277"/>
    <mergeCell ref="AR268:AR277"/>
    <mergeCell ref="AS268:AS277"/>
    <mergeCell ref="AT268:AT277"/>
    <mergeCell ref="AU268:AU277"/>
    <mergeCell ref="AG269:AI269"/>
    <mergeCell ref="X268:Z268"/>
    <mergeCell ref="AA268:AC268"/>
    <mergeCell ref="AD268:AF268"/>
    <mergeCell ref="X269:Z269"/>
    <mergeCell ref="AA269:AC269"/>
    <mergeCell ref="AD269:AF269"/>
    <mergeCell ref="X270:Z270"/>
    <mergeCell ref="X274:Z274"/>
    <mergeCell ref="AA274:AC274"/>
    <mergeCell ref="AD274:AF274"/>
    <mergeCell ref="AG274:AI274"/>
    <mergeCell ref="X275:Z275"/>
    <mergeCell ref="AA275:AC275"/>
    <mergeCell ref="AD275:AF275"/>
    <mergeCell ref="AA284:AC284"/>
    <mergeCell ref="AD284:AF284"/>
    <mergeCell ref="AG284:AI284"/>
    <mergeCell ref="AD281:AF281"/>
    <mergeCell ref="AG281:AI281"/>
    <mergeCell ref="X273:Z273"/>
    <mergeCell ref="AA273:AC273"/>
    <mergeCell ref="AD273:AF273"/>
    <mergeCell ref="AG273:AI273"/>
    <mergeCell ref="D272:D275"/>
    <mergeCell ref="E272:E275"/>
    <mergeCell ref="F272:F275"/>
    <mergeCell ref="G272:G275"/>
    <mergeCell ref="H272:H275"/>
    <mergeCell ref="I272:I275"/>
    <mergeCell ref="Q268:Q277"/>
    <mergeCell ref="R268:R277"/>
    <mergeCell ref="S268:S277"/>
    <mergeCell ref="I268:I271"/>
    <mergeCell ref="J268:J271"/>
    <mergeCell ref="M268:M277"/>
    <mergeCell ref="N268:N277"/>
    <mergeCell ref="O268:O277"/>
    <mergeCell ref="P268:P277"/>
    <mergeCell ref="J272:J275"/>
    <mergeCell ref="X271:Z271"/>
    <mergeCell ref="AA271:AC271"/>
    <mergeCell ref="AD271:AF271"/>
    <mergeCell ref="AG271:AI271"/>
    <mergeCell ref="X276:Z276"/>
    <mergeCell ref="AA276:AC276"/>
    <mergeCell ref="AD276:AF276"/>
    <mergeCell ref="AG278:AI278"/>
    <mergeCell ref="AQ278:AQ284"/>
    <mergeCell ref="AR278:AR284"/>
    <mergeCell ref="AS278:AS284"/>
    <mergeCell ref="AT278:AT284"/>
    <mergeCell ref="D276:D277"/>
    <mergeCell ref="E276:E277"/>
    <mergeCell ref="F276:F277"/>
    <mergeCell ref="G276:G277"/>
    <mergeCell ref="H276:H277"/>
    <mergeCell ref="I276:I277"/>
    <mergeCell ref="J276:J277"/>
    <mergeCell ref="AG282:AI282"/>
    <mergeCell ref="P278:P284"/>
    <mergeCell ref="Q278:Q284"/>
    <mergeCell ref="R278:R284"/>
    <mergeCell ref="S278:S284"/>
    <mergeCell ref="X278:Z278"/>
    <mergeCell ref="AA278:AC278"/>
    <mergeCell ref="H278:H281"/>
    <mergeCell ref="I278:I281"/>
    <mergeCell ref="J278:J281"/>
    <mergeCell ref="M278:M284"/>
    <mergeCell ref="N278:N284"/>
    <mergeCell ref="O278:O284"/>
    <mergeCell ref="H282:H284"/>
    <mergeCell ref="I282:I284"/>
    <mergeCell ref="J282:J284"/>
    <mergeCell ref="AA283:AC283"/>
    <mergeCell ref="AD283:AF283"/>
    <mergeCell ref="AG283:AI283"/>
    <mergeCell ref="X284:Z284"/>
    <mergeCell ref="AD282:AF282"/>
    <mergeCell ref="AA281:AC281"/>
    <mergeCell ref="X282:Z282"/>
    <mergeCell ref="AA282:AC282"/>
    <mergeCell ref="X283:Z283"/>
    <mergeCell ref="B278:B284"/>
    <mergeCell ref="C278:C284"/>
    <mergeCell ref="D278:D281"/>
    <mergeCell ref="E278:E281"/>
    <mergeCell ref="F278:F281"/>
    <mergeCell ref="G278:G281"/>
    <mergeCell ref="D282:D284"/>
    <mergeCell ref="E282:E284"/>
    <mergeCell ref="F282:F284"/>
    <mergeCell ref="G282:G284"/>
    <mergeCell ref="BB278:BB284"/>
    <mergeCell ref="X279:Z279"/>
    <mergeCell ref="AA279:AC279"/>
    <mergeCell ref="AD279:AF279"/>
    <mergeCell ref="AG279:AI279"/>
    <mergeCell ref="X280:Z280"/>
    <mergeCell ref="AA280:AC280"/>
    <mergeCell ref="AD280:AF280"/>
    <mergeCell ref="AG280:AI280"/>
    <mergeCell ref="X281:Z281"/>
    <mergeCell ref="AU278:AU284"/>
    <mergeCell ref="AV278:AV284"/>
    <mergeCell ref="AW278:AW284"/>
    <mergeCell ref="AX278:AX284"/>
    <mergeCell ref="AZ278:AZ284"/>
    <mergeCell ref="BA278:BA284"/>
    <mergeCell ref="AD278:AF278"/>
  </mergeCells>
  <conditionalFormatting sqref="S10 S63 S136 AW10 S138 S116 S122 S130:S131 S134 S142:S145 S150 S165 S168 S179 S198 S202 S206 S209 S225 S227 S230 S236 S245 S249 S253 S262 S268 S278:S283 AW63 AW116 AW122 AW130:AW131 AW134 AW136 AW138 AW142:AW145 AW150 AW165 AW168 AW179 AW198 AW202 AW206 AW209 AW225 AW227 AW230 AW236 AW245 AW249 AW253 AW262 AW268 AW278">
    <cfRule type="cellIs" dxfId="155" priority="1" operator="equal">
      <formula>"Alto"</formula>
    </cfRule>
    <cfRule type="cellIs" dxfId="154" priority="2" operator="equal">
      <formula>"Bajo"</formula>
    </cfRule>
    <cfRule type="cellIs" dxfId="153" priority="3" operator="equal">
      <formula>"Medio"</formula>
    </cfRule>
  </conditionalFormatting>
  <dataValidations count="4">
    <dataValidation type="list" allowBlank="1" showInputMessage="1" showErrorMessage="1" sqref="AA10:AI130 AH272:AI274 AG207:AG284 AE272:AF274 AE277:AF277 AB272:AC274 AB277:AC277 Y208:Z277 AH208:AI268 AE208:AF268 AB208:AC268 AH281:AI282 AH279:AI279 AH284:AI284 AE281:AF282 AA207:AA284 AE279:AF279 AB281:AC282 AH277:AI277 AB279:AC279 Y281:Z282 AD207:AD284 Y279:Z279 AE284:AF284 AB284:AC284 Y284:Z284 AA202:AI206 Y201:Z206 AA201:AD201 AE194:AI201 Y195:AD200 AG181:AG186 AH181:AI182 AD181:AD186 AE181:AF182 AA181:AA186 AB181:AC182 AH184:AI186 Y181:Z182 Y173:Z176 AG166:AG179 AD166:AD179 AA166:AA179 AH173:AI176 AE173:AF176 AB173:AC176 Y170:Z171 Y145:AI165 AB166:AC168 AG133:AI144 X136:AF144 X10:Z131 X145:X284 AA131:AC131 AB194:AD194 Y192:AA194 AB192:AI193 AE184:AF186 Y178:Z179 AB178:AC179 AE178:AF179 AH178:AI179 Y180:AI180 Y187:AI191 AB184:AC186 AH166:AI168 AE166:AF168 Y166:Z168 X132:AC135 AD133:AF135 AD131:AI132 Y184:Z186 AH170:AI171 AE170:AF171">
      <formula1>$G$3:$G$6</formula1>
    </dataValidation>
    <dataValidation type="list" allowBlank="1" showInputMessage="1" showErrorMessage="1" sqref="M278:M283 M268 M262 M253 M249 M245 M236 M230 M227 M225 M209 M206 M202 M198 M179 M168 M165 M150 M142:M145 M138 M130:M131 M122 M116 M136 M134 M63">
      <formula1>$C$4:$C$9</formula1>
    </dataValidation>
    <dataValidation type="list" allowBlank="1" showInputMessage="1" showErrorMessage="1" sqref="O278:O283 O268 O262 O253 O249 O245 O236 O230 O227 O225 O209 O206 O202 O198 O179 O168 O165 O150 O142:O145 O138 O130:O131 O122 O116 O136 O134 O63">
      <formula1>$C$14:$C$19</formula1>
    </dataValidation>
    <dataValidation type="list" allowBlank="1" showInputMessage="1" showErrorMessage="1" sqref="Q278:Q283 Q268 Q262 Q253 Q249 Q245 Q236 Q230 Q227 Q225 Q209 Q206 Q202 Q198 Q179 Q168 Q165 Q150 Q142:Q145 Q138 Q130:Q131 Q122 Q116 Q136 Q134 Q63">
      <formula1>$E$13:$M$13</formula1>
    </dataValidation>
  </dataValidations>
  <printOptions horizontalCentered="1"/>
  <pageMargins left="0" right="0" top="1" bottom="1" header="0" footer="0"/>
  <pageSetup scale="59" fitToHeight="0"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3</xdr:col>
                    <xdr:colOff>104775</xdr:colOff>
                    <xdr:row>3</xdr:row>
                    <xdr:rowOff>200025</xdr:rowOff>
                  </from>
                  <to>
                    <xdr:col>6</xdr:col>
                    <xdr:colOff>304800</xdr:colOff>
                    <xdr:row>5</xdr:row>
                    <xdr:rowOff>85725</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6</xdr:col>
                    <xdr:colOff>295275</xdr:colOff>
                    <xdr:row>3</xdr:row>
                    <xdr:rowOff>219075</xdr:rowOff>
                  </from>
                  <to>
                    <xdr:col>9</xdr:col>
                    <xdr:colOff>190500</xdr:colOff>
                    <xdr:row>5</xdr:row>
                    <xdr:rowOff>9525</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9</xdr:col>
                    <xdr:colOff>619125</xdr:colOff>
                    <xdr:row>4</xdr:row>
                    <xdr:rowOff>47625</xdr:rowOff>
                  </from>
                  <to>
                    <xdr:col>9</xdr:col>
                    <xdr:colOff>1990725</xdr:colOff>
                    <xdr:row>4</xdr:row>
                    <xdr:rowOff>314325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allowBlank="1" showInputMessage="1" showErrorMessage="1">
          <x14:formula1>
            <xm:f>[1]Parametros!#REF!</xm:f>
          </x14:formula1>
          <xm:sqref>AB170:AC171 V10:V284</xm:sqref>
        </x14:dataValidation>
        <x14:dataValidation type="list" allowBlank="1" showInputMessage="1" showErrorMessage="1">
          <x14:formula1>
            <xm:f>[1]Parametros!#REF!</xm:f>
          </x14:formula1>
          <xm:sqref>M10</xm:sqref>
        </x14:dataValidation>
        <x14:dataValidation type="list" allowBlank="1" showInputMessage="1" showErrorMessage="1">
          <x14:formula1>
            <xm:f>[1]Parametros!#REF!</xm:f>
          </x14:formula1>
          <xm:sqref>W10:W284</xm:sqref>
        </x14:dataValidation>
        <x14:dataValidation type="list" allowBlank="1" showInputMessage="1" showErrorMessage="1">
          <x14:formula1>
            <xm:f>[1]Parametros!#REF!</xm:f>
          </x14:formula1>
          <xm:sqref>O10</xm:sqref>
        </x14:dataValidation>
        <x14:dataValidation type="list" allowBlank="1" showInputMessage="1" showErrorMessage="1">
          <x14:formula1>
            <xm:f>[1]Parametros!#REF!</xm:f>
          </x14:formula1>
          <xm:sqref>Q10</xm:sqref>
        </x14:dataValidation>
        <x14:dataValidation type="list" allowBlank="1" showInputMessage="1" showErrorMessage="1">
          <x14:formula1>
            <xm:f>[2]Parametros!#REF!</xm:f>
          </x14:formula1>
          <xm:sqref>D179:I180 D144:I145 D159:I159 D142:I142 D130:I130 D124:I124 D116:I116 D71 D101:I101 D87:I87 D227:I227 D236:I236 D239:I239 D230:I230 D211:I211 D222:I222 D185:I185 D204:I204 D194:I194 D10:I10 E18:I18 D27:I27 D29:I29 D31:I31 D34:I34 D39:I39 D44:I44 D48:I48 D57:I57 D53:I53 D63:I63 D68:I68 F71:I71 D75:I75 D80:I80 D84:I84 D97:I97 D110:I110 D122:I122 D127:I128 D134:I134 D136:I136 D138:I138 D153:I153 D165:I165 D171:I171 D174:I174 D183:I183 D190:I190 D202:I202 D209:I209 D218:I218 D245:I245 D278:I278</xm:sqref>
        </x14:dataValidation>
        <x14:dataValidation type="list" allowBlank="1" showInputMessage="1" showErrorMessage="1">
          <x14:formula1>
            <xm:f>[1]Parametros!#REF!</xm:f>
          </x14:formula1>
          <xm:sqref>D285:I294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BB72"/>
  <sheetViews>
    <sheetView showGridLines="0" zoomScale="70" zoomScaleNormal="70" zoomScaleSheetLayoutView="70" zoomScalePageLayoutView="80" workbookViewId="0">
      <selection activeCell="A8" sqref="A8"/>
    </sheetView>
  </sheetViews>
  <sheetFormatPr baseColWidth="10" defaultColWidth="10.85546875" defaultRowHeight="12.75"/>
  <cols>
    <col min="1" max="1" width="0.7109375" style="1" customWidth="1"/>
    <col min="2" max="2" width="13.140625" style="1" customWidth="1"/>
    <col min="3" max="3" width="56.140625" style="1" customWidth="1"/>
    <col min="4" max="6" width="5.85546875" style="3" customWidth="1"/>
    <col min="7" max="7" width="5.28515625" style="3" customWidth="1"/>
    <col min="8" max="9" width="5.140625" style="3" customWidth="1"/>
    <col min="10" max="10" width="56.7109375" style="1" customWidth="1"/>
    <col min="11" max="11" width="58.7109375" style="1" customWidth="1"/>
    <col min="12" max="12" width="1.28515625" style="54" customWidth="1"/>
    <col min="13" max="13" width="6.7109375" style="1" customWidth="1"/>
    <col min="14" max="14" width="14.42578125" style="1" customWidth="1"/>
    <col min="15" max="15" width="6.7109375" style="1" customWidth="1"/>
    <col min="16" max="16" width="14.7109375" style="1" customWidth="1"/>
    <col min="17" max="17" width="17.7109375" style="1" customWidth="1"/>
    <col min="18" max="18" width="6.7109375" style="1" customWidth="1"/>
    <col min="19" max="19" width="17.7109375" style="1" customWidth="1"/>
    <col min="20" max="20" width="2.42578125" style="54" customWidth="1"/>
    <col min="21" max="21" width="56.85546875" style="1" customWidth="1"/>
    <col min="22" max="22" width="17.7109375" style="1" customWidth="1"/>
    <col min="23" max="23" width="20.42578125" style="1" customWidth="1"/>
    <col min="24" max="24" width="5.85546875" style="1" customWidth="1"/>
    <col min="25" max="25" width="7.42578125" style="1" customWidth="1"/>
    <col min="26" max="26" width="5.85546875" style="1" customWidth="1"/>
    <col min="27" max="29" width="6" style="1" customWidth="1"/>
    <col min="30" max="32" width="5.85546875" style="1" customWidth="1"/>
    <col min="33" max="35" width="7.140625" style="1" customWidth="1"/>
    <col min="36" max="36" width="11.28515625" style="1" customWidth="1"/>
    <col min="37" max="37" width="16.42578125" style="1" customWidth="1"/>
    <col min="38" max="38" width="10.28515625" style="1" customWidth="1"/>
    <col min="39" max="39" width="12.140625" style="1" customWidth="1"/>
    <col min="40" max="40" width="10.28515625" style="1" customWidth="1"/>
    <col min="41" max="41" width="12.7109375" style="1" customWidth="1"/>
    <col min="42" max="42" width="1.28515625" style="54" customWidth="1"/>
    <col min="43" max="43" width="6.7109375" style="3" customWidth="1"/>
    <col min="44" max="44" width="17.7109375" style="1" customWidth="1"/>
    <col min="45" max="45" width="6.85546875" style="53" customWidth="1"/>
    <col min="46" max="46" width="17.7109375" style="3" customWidth="1"/>
    <col min="47" max="47" width="20" style="1" customWidth="1"/>
    <col min="48" max="48" width="6.7109375" style="3" customWidth="1"/>
    <col min="49" max="49" width="18.28515625" style="3" customWidth="1"/>
    <col min="50" max="50" width="37.42578125" style="1" customWidth="1"/>
    <col min="51" max="51" width="1.28515625" style="54" customWidth="1"/>
    <col min="52" max="52" width="68.85546875" style="52" customWidth="1"/>
    <col min="53" max="53" width="26.85546875" style="1" customWidth="1"/>
    <col min="54" max="54" width="20.42578125" style="53" customWidth="1"/>
    <col min="55" max="16384" width="10.85546875" style="1"/>
  </cols>
  <sheetData>
    <row r="1" spans="2:54" ht="3.75" customHeight="1"/>
    <row r="2" spans="2:54" ht="19.5" customHeight="1">
      <c r="B2" s="473"/>
      <c r="C2" s="473"/>
      <c r="D2" s="530" t="s">
        <v>0</v>
      </c>
      <c r="E2" s="530"/>
      <c r="F2" s="530"/>
      <c r="G2" s="530"/>
      <c r="H2" s="530"/>
      <c r="I2" s="530"/>
      <c r="J2" s="530"/>
      <c r="K2" s="530"/>
      <c r="L2" s="530"/>
      <c r="M2" s="530"/>
      <c r="N2" s="530"/>
      <c r="O2" s="530"/>
      <c r="P2" s="530"/>
      <c r="Q2" s="530"/>
      <c r="R2" s="530"/>
      <c r="S2" s="530"/>
      <c r="T2" s="530"/>
      <c r="U2" s="530"/>
      <c r="V2" s="530"/>
      <c r="W2" s="530"/>
      <c r="X2" s="530"/>
      <c r="Y2" s="530"/>
      <c r="Z2" s="530"/>
      <c r="AA2" s="530"/>
      <c r="AB2" s="530"/>
      <c r="AC2" s="530"/>
      <c r="AD2" s="530"/>
      <c r="AE2" s="530"/>
      <c r="AF2" s="530"/>
      <c r="AG2" s="530"/>
      <c r="AH2" s="530"/>
      <c r="AI2" s="530"/>
      <c r="AJ2" s="530"/>
      <c r="AK2" s="530"/>
      <c r="AL2" s="530"/>
      <c r="AM2" s="530"/>
      <c r="AN2" s="530"/>
      <c r="AO2" s="530"/>
      <c r="AP2" s="530"/>
      <c r="AQ2" s="530"/>
      <c r="AR2" s="530"/>
      <c r="AS2" s="530"/>
      <c r="AT2" s="530"/>
      <c r="AU2" s="530"/>
      <c r="AV2" s="530"/>
      <c r="AW2" s="530"/>
      <c r="AX2" s="530"/>
      <c r="AY2" s="530"/>
      <c r="AZ2" s="530"/>
      <c r="BA2" s="244" t="s">
        <v>1</v>
      </c>
      <c r="BB2" s="244" t="s">
        <v>2</v>
      </c>
    </row>
    <row r="3" spans="2:54" ht="19.5" customHeight="1">
      <c r="B3" s="473"/>
      <c r="C3" s="473"/>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c r="AJ3" s="530"/>
      <c r="AK3" s="530"/>
      <c r="AL3" s="530"/>
      <c r="AM3" s="530"/>
      <c r="AN3" s="530"/>
      <c r="AO3" s="530"/>
      <c r="AP3" s="530"/>
      <c r="AQ3" s="530"/>
      <c r="AR3" s="530"/>
      <c r="AS3" s="530"/>
      <c r="AT3" s="530"/>
      <c r="AU3" s="530"/>
      <c r="AV3" s="530"/>
      <c r="AW3" s="530"/>
      <c r="AX3" s="530"/>
      <c r="AY3" s="530"/>
      <c r="AZ3" s="530"/>
      <c r="BA3" s="252" t="s">
        <v>3</v>
      </c>
      <c r="BB3" s="228" t="s">
        <v>912</v>
      </c>
    </row>
    <row r="4" spans="2:54" ht="18.75" customHeight="1">
      <c r="B4" s="473"/>
      <c r="C4" s="473"/>
      <c r="D4" s="530"/>
      <c r="E4" s="530"/>
      <c r="F4" s="530"/>
      <c r="G4" s="530"/>
      <c r="H4" s="530"/>
      <c r="I4" s="530"/>
      <c r="J4" s="530"/>
      <c r="K4" s="530"/>
      <c r="L4" s="530"/>
      <c r="M4" s="530"/>
      <c r="N4" s="530"/>
      <c r="O4" s="530"/>
      <c r="P4" s="530"/>
      <c r="Q4" s="530"/>
      <c r="R4" s="530"/>
      <c r="S4" s="530"/>
      <c r="T4" s="530"/>
      <c r="U4" s="530"/>
      <c r="V4" s="530"/>
      <c r="W4" s="530"/>
      <c r="X4" s="530"/>
      <c r="Y4" s="530"/>
      <c r="Z4" s="530"/>
      <c r="AA4" s="530"/>
      <c r="AB4" s="530"/>
      <c r="AC4" s="530"/>
      <c r="AD4" s="530"/>
      <c r="AE4" s="530"/>
      <c r="AF4" s="530"/>
      <c r="AG4" s="530"/>
      <c r="AH4" s="530"/>
      <c r="AI4" s="530"/>
      <c r="AJ4" s="530"/>
      <c r="AK4" s="530"/>
      <c r="AL4" s="530"/>
      <c r="AM4" s="530"/>
      <c r="AN4" s="530"/>
      <c r="AO4" s="530"/>
      <c r="AP4" s="530"/>
      <c r="AQ4" s="530"/>
      <c r="AR4" s="530"/>
      <c r="AS4" s="530"/>
      <c r="AT4" s="530"/>
      <c r="AU4" s="530"/>
      <c r="AV4" s="530"/>
      <c r="AW4" s="530"/>
      <c r="AX4" s="530"/>
      <c r="AY4" s="530"/>
      <c r="AZ4" s="530"/>
      <c r="BA4" s="252" t="s">
        <v>4</v>
      </c>
      <c r="BB4" s="8">
        <v>43171</v>
      </c>
    </row>
    <row r="5" spans="2:54" ht="30.75" customHeight="1">
      <c r="B5" s="548" t="s">
        <v>927</v>
      </c>
      <c r="C5" s="549"/>
      <c r="D5" s="465"/>
      <c r="E5" s="465"/>
      <c r="F5" s="465"/>
      <c r="G5" s="465"/>
      <c r="H5" s="465"/>
      <c r="I5" s="465"/>
      <c r="J5" s="465"/>
      <c r="K5" s="465"/>
      <c r="L5" s="220"/>
      <c r="M5" s="239"/>
      <c r="N5" s="239"/>
      <c r="O5" s="239"/>
      <c r="P5" s="239"/>
      <c r="Q5" s="239"/>
      <c r="R5" s="239"/>
      <c r="S5" s="239"/>
      <c r="T5" s="220"/>
      <c r="U5" s="239"/>
      <c r="V5" s="239"/>
      <c r="W5" s="239"/>
      <c r="X5" s="239"/>
      <c r="Y5" s="239"/>
      <c r="Z5" s="239"/>
      <c r="AA5" s="239"/>
      <c r="AB5" s="239"/>
      <c r="AC5" s="239"/>
      <c r="AD5" s="239"/>
      <c r="AE5" s="239"/>
      <c r="AF5" s="239"/>
      <c r="AG5" s="239"/>
      <c r="AH5" s="239"/>
      <c r="AI5" s="239"/>
      <c r="AJ5" s="239"/>
      <c r="AK5" s="239"/>
      <c r="AL5" s="239"/>
      <c r="AM5" s="239"/>
      <c r="AN5" s="239"/>
      <c r="AO5" s="239"/>
      <c r="AP5" s="220"/>
      <c r="AQ5" s="239"/>
      <c r="AR5" s="239"/>
      <c r="AS5" s="239"/>
      <c r="AT5" s="239"/>
      <c r="AU5" s="239"/>
      <c r="AV5" s="239"/>
      <c r="AW5" s="239"/>
      <c r="AX5" s="239"/>
      <c r="AY5" s="220"/>
      <c r="AZ5" s="222"/>
      <c r="BA5" s="223"/>
      <c r="BB5" s="224"/>
    </row>
    <row r="6" spans="2:54" ht="21" customHeight="1">
      <c r="B6" s="657" t="s">
        <v>5</v>
      </c>
      <c r="C6" s="664"/>
      <c r="D6" s="664"/>
      <c r="E6" s="664"/>
      <c r="F6" s="664"/>
      <c r="G6" s="664"/>
      <c r="H6" s="664"/>
      <c r="I6" s="664"/>
      <c r="J6" s="664"/>
      <c r="K6" s="658"/>
      <c r="L6" s="56"/>
      <c r="M6" s="663" t="s">
        <v>95</v>
      </c>
      <c r="N6" s="663"/>
      <c r="O6" s="663"/>
      <c r="P6" s="663"/>
      <c r="Q6" s="663"/>
      <c r="R6" s="663"/>
      <c r="S6" s="663"/>
      <c r="T6" s="56"/>
      <c r="U6" s="663" t="s">
        <v>102</v>
      </c>
      <c r="V6" s="663"/>
      <c r="W6" s="663"/>
      <c r="X6" s="663"/>
      <c r="Y6" s="663"/>
      <c r="Z6" s="663"/>
      <c r="AA6" s="663"/>
      <c r="AB6" s="663"/>
      <c r="AC6" s="663"/>
      <c r="AD6" s="663"/>
      <c r="AE6" s="663"/>
      <c r="AF6" s="663"/>
      <c r="AG6" s="663"/>
      <c r="AH6" s="663"/>
      <c r="AI6" s="663"/>
      <c r="AJ6" s="663"/>
      <c r="AK6" s="663"/>
      <c r="AL6" s="663"/>
      <c r="AM6" s="663"/>
      <c r="AN6" s="663"/>
      <c r="AO6" s="663"/>
      <c r="AP6" s="56"/>
      <c r="AQ6" s="663" t="s">
        <v>103</v>
      </c>
      <c r="AR6" s="663"/>
      <c r="AS6" s="663"/>
      <c r="AT6" s="663"/>
      <c r="AU6" s="663"/>
      <c r="AV6" s="663"/>
      <c r="AW6" s="663"/>
      <c r="AX6" s="662" t="s">
        <v>8</v>
      </c>
      <c r="AY6" s="56"/>
      <c r="AZ6" s="663" t="s">
        <v>104</v>
      </c>
      <c r="BA6" s="663"/>
      <c r="BB6" s="663"/>
    </row>
    <row r="7" spans="2:54" ht="34.5" customHeight="1">
      <c r="B7" s="661" t="s">
        <v>9</v>
      </c>
      <c r="C7" s="661" t="s">
        <v>10</v>
      </c>
      <c r="D7" s="648" t="s">
        <v>11</v>
      </c>
      <c r="E7" s="648"/>
      <c r="F7" s="648"/>
      <c r="G7" s="648"/>
      <c r="H7" s="648"/>
      <c r="I7" s="648"/>
      <c r="J7" s="661" t="s">
        <v>12</v>
      </c>
      <c r="K7" s="661" t="s">
        <v>6</v>
      </c>
      <c r="L7" s="56"/>
      <c r="M7" s="648" t="s">
        <v>13</v>
      </c>
      <c r="N7" s="648"/>
      <c r="O7" s="648" t="s">
        <v>14</v>
      </c>
      <c r="P7" s="648"/>
      <c r="Q7" s="648"/>
      <c r="R7" s="648" t="s">
        <v>105</v>
      </c>
      <c r="S7" s="648"/>
      <c r="T7" s="56"/>
      <c r="U7" s="662" t="s">
        <v>118</v>
      </c>
      <c r="V7" s="662" t="s">
        <v>96</v>
      </c>
      <c r="W7" s="662" t="s">
        <v>7</v>
      </c>
      <c r="X7" s="654" t="s">
        <v>101</v>
      </c>
      <c r="Y7" s="654"/>
      <c r="Z7" s="654"/>
      <c r="AA7" s="651" t="s">
        <v>139</v>
      </c>
      <c r="AB7" s="652"/>
      <c r="AC7" s="653"/>
      <c r="AD7" s="654" t="s">
        <v>97</v>
      </c>
      <c r="AE7" s="654"/>
      <c r="AF7" s="654"/>
      <c r="AG7" s="654" t="s">
        <v>182</v>
      </c>
      <c r="AH7" s="654"/>
      <c r="AI7" s="654"/>
      <c r="AJ7" s="655" t="s">
        <v>138</v>
      </c>
      <c r="AK7" s="656"/>
      <c r="AL7" s="659" t="s">
        <v>179</v>
      </c>
      <c r="AM7" s="660"/>
      <c r="AN7" s="659" t="s">
        <v>180</v>
      </c>
      <c r="AO7" s="660"/>
      <c r="AP7" s="56"/>
      <c r="AQ7" s="648" t="s">
        <v>13</v>
      </c>
      <c r="AR7" s="648"/>
      <c r="AS7" s="648" t="s">
        <v>14</v>
      </c>
      <c r="AT7" s="648"/>
      <c r="AU7" s="648"/>
      <c r="AV7" s="648" t="s">
        <v>106</v>
      </c>
      <c r="AW7" s="648"/>
      <c r="AX7" s="662"/>
      <c r="AY7" s="56"/>
      <c r="AZ7" s="648"/>
      <c r="BA7" s="648"/>
      <c r="BB7" s="648"/>
    </row>
    <row r="8" spans="2:54" ht="127.5" customHeight="1">
      <c r="B8" s="662"/>
      <c r="C8" s="662"/>
      <c r="D8" s="649" t="s">
        <v>16</v>
      </c>
      <c r="E8" s="649" t="s">
        <v>17</v>
      </c>
      <c r="F8" s="649" t="s">
        <v>18</v>
      </c>
      <c r="G8" s="649" t="s">
        <v>317</v>
      </c>
      <c r="H8" s="649" t="s">
        <v>764</v>
      </c>
      <c r="I8" s="649" t="s">
        <v>763</v>
      </c>
      <c r="J8" s="662"/>
      <c r="K8" s="662"/>
      <c r="L8" s="56"/>
      <c r="M8" s="520" t="s">
        <v>19</v>
      </c>
      <c r="N8" s="520" t="s">
        <v>20</v>
      </c>
      <c r="O8" s="520" t="s">
        <v>19</v>
      </c>
      <c r="P8" s="520" t="s">
        <v>20</v>
      </c>
      <c r="Q8" s="520" t="s">
        <v>21</v>
      </c>
      <c r="R8" s="520" t="s">
        <v>19</v>
      </c>
      <c r="S8" s="520" t="s">
        <v>22</v>
      </c>
      <c r="T8" s="29"/>
      <c r="U8" s="662"/>
      <c r="V8" s="662"/>
      <c r="W8" s="662"/>
      <c r="X8" s="64" t="s">
        <v>196</v>
      </c>
      <c r="Y8" s="64" t="s">
        <v>114</v>
      </c>
      <c r="Z8" s="64" t="s">
        <v>111</v>
      </c>
      <c r="AA8" s="64" t="s">
        <v>142</v>
      </c>
      <c r="AB8" s="64" t="s">
        <v>141</v>
      </c>
      <c r="AC8" s="64" t="s">
        <v>140</v>
      </c>
      <c r="AD8" s="64" t="s">
        <v>178</v>
      </c>
      <c r="AE8" s="64" t="s">
        <v>112</v>
      </c>
      <c r="AF8" s="62" t="s">
        <v>98</v>
      </c>
      <c r="AG8" s="64" t="s">
        <v>99</v>
      </c>
      <c r="AH8" s="64" t="s">
        <v>113</v>
      </c>
      <c r="AI8" s="64" t="s">
        <v>100</v>
      </c>
      <c r="AJ8" s="657"/>
      <c r="AK8" s="658"/>
      <c r="AL8" s="655"/>
      <c r="AM8" s="656"/>
      <c r="AN8" s="657"/>
      <c r="AO8" s="658"/>
      <c r="AP8" s="58"/>
      <c r="AQ8" s="539" t="s">
        <v>19</v>
      </c>
      <c r="AR8" s="520" t="s">
        <v>20</v>
      </c>
      <c r="AS8" s="539" t="s">
        <v>19</v>
      </c>
      <c r="AT8" s="520" t="s">
        <v>20</v>
      </c>
      <c r="AU8" s="520" t="s">
        <v>21</v>
      </c>
      <c r="AV8" s="539" t="s">
        <v>19</v>
      </c>
      <c r="AW8" s="520" t="s">
        <v>22</v>
      </c>
      <c r="AX8" s="662"/>
      <c r="AY8" s="56"/>
      <c r="AZ8" s="661" t="s">
        <v>93</v>
      </c>
      <c r="BA8" s="661" t="s">
        <v>298</v>
      </c>
      <c r="BB8" s="667" t="s">
        <v>94</v>
      </c>
    </row>
    <row r="9" spans="2:54" ht="21" customHeight="1">
      <c r="B9" s="663"/>
      <c r="C9" s="663"/>
      <c r="D9" s="650"/>
      <c r="E9" s="650"/>
      <c r="F9" s="650"/>
      <c r="G9" s="650"/>
      <c r="H9" s="650"/>
      <c r="I9" s="650"/>
      <c r="J9" s="663"/>
      <c r="K9" s="663"/>
      <c r="L9" s="56"/>
      <c r="M9" s="521"/>
      <c r="N9" s="521"/>
      <c r="O9" s="521"/>
      <c r="P9" s="521"/>
      <c r="Q9" s="521"/>
      <c r="R9" s="521"/>
      <c r="S9" s="521"/>
      <c r="T9" s="29"/>
      <c r="U9" s="663"/>
      <c r="V9" s="663"/>
      <c r="W9" s="663"/>
      <c r="X9" s="55">
        <v>0</v>
      </c>
      <c r="Y9" s="55">
        <v>1</v>
      </c>
      <c r="Z9" s="55">
        <v>2</v>
      </c>
      <c r="AA9" s="55">
        <v>0</v>
      </c>
      <c r="AB9" s="55">
        <v>1</v>
      </c>
      <c r="AC9" s="55">
        <v>2</v>
      </c>
      <c r="AD9" s="55">
        <v>0</v>
      </c>
      <c r="AE9" s="55">
        <v>1</v>
      </c>
      <c r="AF9" s="55">
        <v>2</v>
      </c>
      <c r="AG9" s="55">
        <v>0</v>
      </c>
      <c r="AH9" s="55">
        <v>1</v>
      </c>
      <c r="AI9" s="55">
        <v>2</v>
      </c>
      <c r="AJ9" s="35" t="s">
        <v>181</v>
      </c>
      <c r="AK9" s="55" t="s">
        <v>20</v>
      </c>
      <c r="AL9" s="35" t="s">
        <v>181</v>
      </c>
      <c r="AM9" s="35" t="s">
        <v>191</v>
      </c>
      <c r="AN9" s="35" t="s">
        <v>181</v>
      </c>
      <c r="AO9" s="35" t="s">
        <v>191</v>
      </c>
      <c r="AP9" s="58"/>
      <c r="AQ9" s="540"/>
      <c r="AR9" s="521"/>
      <c r="AS9" s="540"/>
      <c r="AT9" s="521"/>
      <c r="AU9" s="521"/>
      <c r="AV9" s="540"/>
      <c r="AW9" s="521"/>
      <c r="AX9" s="663"/>
      <c r="AY9" s="56"/>
      <c r="AZ9" s="663"/>
      <c r="BA9" s="666"/>
      <c r="BB9" s="666"/>
    </row>
    <row r="10" spans="2:54" ht="46.5" customHeight="1">
      <c r="B10" s="665" t="s">
        <v>190</v>
      </c>
      <c r="C10" s="307" t="s">
        <v>192</v>
      </c>
      <c r="D10" s="291"/>
      <c r="E10" s="292"/>
      <c r="F10" s="291"/>
      <c r="G10" s="297" t="s">
        <v>119</v>
      </c>
      <c r="H10" s="297"/>
      <c r="I10" s="291"/>
      <c r="J10" s="257" t="s">
        <v>219</v>
      </c>
      <c r="K10" s="258" t="s">
        <v>928</v>
      </c>
      <c r="L10" s="57"/>
      <c r="M10" s="245">
        <v>4</v>
      </c>
      <c r="N10" s="245" t="str">
        <f>IF(M10=5,"Esperada",IF(M10=4,"Alta",IF(M10=3,"Media",IF(M10=2,"Baja",IF(M10=1,"Remota","0")))))</f>
        <v>Alta</v>
      </c>
      <c r="O10" s="245">
        <v>4</v>
      </c>
      <c r="P10" s="245" t="str">
        <f>IF(O10=5,"Significativo",IF(O10=4,"Alto",IF(O10=3,"Medio",IF(O10=2,"Bajo",IF(O10=1,"No Significativo","0")))))</f>
        <v>Alto</v>
      </c>
      <c r="Q10" s="258" t="s">
        <v>45</v>
      </c>
      <c r="R10" s="245">
        <f>O10*M10</f>
        <v>16</v>
      </c>
      <c r="S10" s="252" t="str">
        <f>IF(R10=1,"Bajo",IF(R10=2,"Bajo",IF(R10=3,"Bajo",IF(R10=4,"Bajo",IF(R10=5,"Medio",IF(R10=6,"Medio",IF(R10=8,"Medio",IF(R10=9,"Medio",IF(R10=10,"Medio",IF(R10=12,"Medio",IF(R10=15,"Alto",IF(R10=16,"Alto",IF(R10=20,"Alto",IF(R10=25,"Alto","0"))))))))))))))</f>
        <v>Alto</v>
      </c>
      <c r="T10" s="57"/>
      <c r="U10" s="258" t="str">
        <f>+K10</f>
        <v>Realización de auditorias internas</v>
      </c>
      <c r="V10" s="245" t="s">
        <v>120</v>
      </c>
      <c r="W10" s="245" t="s">
        <v>121</v>
      </c>
      <c r="X10" s="448">
        <v>2</v>
      </c>
      <c r="Y10" s="449"/>
      <c r="Z10" s="450"/>
      <c r="AA10" s="448">
        <v>1</v>
      </c>
      <c r="AB10" s="449"/>
      <c r="AC10" s="450"/>
      <c r="AD10" s="448">
        <v>2</v>
      </c>
      <c r="AE10" s="449"/>
      <c r="AF10" s="450"/>
      <c r="AG10" s="448">
        <v>2</v>
      </c>
      <c r="AH10" s="449"/>
      <c r="AI10" s="450"/>
      <c r="AJ10" s="247">
        <f>((X10/2)+(AA10/2)+(AD10/2)+(AG10/2))/4</f>
        <v>0.875</v>
      </c>
      <c r="AK10" s="247" t="str">
        <f>IF(AND(AJ10&gt;=0%,AJ10&lt;40%),"No Efectivo",IF(AND(AJ10&gt;=41%,AJ10&lt;60%),"Poco Efectivo",IF(AND(AJ10&gt;=61%,AJ10&lt;80%),"Medianamente Efectivo",IF(AND(AJ10&gt;=81%,AJ10&lt;90%),"Efectivo", IF(AND(AJ10&gt;=91%,AJ10&lt;=100%),"Altamente Efectivo")))))</f>
        <v>Efectivo</v>
      </c>
      <c r="AL10" s="247">
        <v>0</v>
      </c>
      <c r="AM10" s="247" t="str">
        <f>IF(AND(AL10&gt;=0%,AL10&lt;40%),"0% ",IF(AND(AL10&gt;=41%,AL10&lt;60%),"20%",IF(AND(AL10&gt;=61%,AL10&lt;80%),"40%",IF(AND(AL10&gt;=81%,AL10&lt;90%),"60%", IF(AND(AL10&gt;=91%,AL10&lt;=100%),"80","0%")))))</f>
        <v xml:space="preserve">0% </v>
      </c>
      <c r="AN10" s="247">
        <v>0</v>
      </c>
      <c r="AO10" s="247" t="str">
        <f>IF(AND(AN10&gt;=0%,AN10&lt;40%),"0% ",IF(AND(AN10&gt;=41%,AN10&lt;60%),"20%",IF(AND(AN10&gt;=61%,AN10&lt;80%),"40%",IF(AND(AN10&gt;=81%,AN10&lt;90%),"60%", IF(AND(AN10&gt;=91%,AN10&lt;=100%),"80","0%")))))</f>
        <v xml:space="preserve">0% </v>
      </c>
      <c r="AP10" s="57"/>
      <c r="AQ10" s="240">
        <f>M10-(M10*AL10)</f>
        <v>4</v>
      </c>
      <c r="AR10" s="240" t="str">
        <f>IF(AQ10=5,"Esperada",IF(AQ10=4,"Alta",IF(AQ10=3,"Media",IF(AQ10=2,"Baja",IF(AQ10=1,"Remota","Remota")))))</f>
        <v>Alta</v>
      </c>
      <c r="AS10" s="240">
        <f>O10-(O10*AO10)</f>
        <v>4</v>
      </c>
      <c r="AT10" s="241" t="str">
        <f>IF(AS10=5,"Significativo",IF(AS10=4,"Alto",IF(AS10=3,"Medio",IF(AS10=2,"Bajo",IF(AS10=1,"No Significativo","No Significativo")))))</f>
        <v>Alto</v>
      </c>
      <c r="AU10" s="241" t="str">
        <f>Q10</f>
        <v>Legal y Regulatoria</v>
      </c>
      <c r="AV10" s="241">
        <f>AQ10*AS10</f>
        <v>16</v>
      </c>
      <c r="AW10" s="241" t="str">
        <f>IF(AV10=1,"Bajo",IF(AV10=2,"Bajo",IF(AV10=3,"Bajo",IF(AV10=4,"Bajo",IF(AV10=5,"Medio",IF(AV10=6,"Medio",IF(AV10=8,"Medio",IF(AV10=9,"Medio",IF(AV10=10,"Medio",IF(AV10=12,"Medio",IF(AV10=15,"Alto",IF(AV10=16,"Alto",IF(AV10=20,"Alto",IF(AV10=25,"Alto","Bajo"))))))))))))))</f>
        <v>Alto</v>
      </c>
      <c r="AX10" s="248" t="str">
        <f>IF(AV10=1," Aceptar el riesgo. No determinar acciones.",IF(AV10=2," Aceptar el riesgo. No determinar acciones.",IF(AV10=3," Aceptar el riesgo. No determinar acciones.",IF(AV10=4," Aceptar el riesgo. No determinar acciones.",IF(AV10=5," Evaluar a juicio de experto la nececidad de deterrminar acciones para prevenir su ocurrencia",IF(AV10=6," Evaluar a juicio de experto la nececidad de deterrminar acciones para prevenir su ocurrencia",IF(AV10=8," Evaluar a juicio de experto la nececidad de deterrminar acciones para prevenir su ocurrencia",IF(AV10=9," Evaluar a juicio de experto la nececidad de deterrminar acciones para prevenir su ocurrencia",IF(AV10=10," Evaluar a juicio de experto la nececidad de deterrminar acciones para prevenir su ocurrencia",IF(AV10=12," Evaluar a juicio de experto la nececidad de deterrminar acciones para prevenir su ocurrencia",IF(AV10=15," Deterrminar acciones para prevenir su ocurrencia, compartirla o eliminarla.",IF(AV10=16," Deterrminar acciones para prevenir su ocurrencia, compartirla o eliminarla.",IF(AV10=20," Deterrminar acciones para prevenir su ocurrencia, compartirla o eliminarla.",IF(AV10=25," Deterrminar acciones para prevenir su ocurrencia, compartirla o eliminarla."," Aceptar el riesgo. No determinar acciones."))))))))))))))</f>
        <v xml:space="preserve"> Deterrminar acciones para prevenir su ocurrencia, compartirla o eliminarla.</v>
      </c>
      <c r="AY10" s="59"/>
      <c r="AZ10" s="253" t="s">
        <v>199</v>
      </c>
      <c r="BA10" s="253" t="s">
        <v>679</v>
      </c>
      <c r="BB10" s="254" t="s">
        <v>1131</v>
      </c>
    </row>
    <row r="11" spans="2:54" ht="46.5" customHeight="1">
      <c r="B11" s="649"/>
      <c r="C11" s="506" t="s">
        <v>929</v>
      </c>
      <c r="D11" s="637"/>
      <c r="E11" s="638"/>
      <c r="F11" s="638" t="s">
        <v>119</v>
      </c>
      <c r="G11" s="638"/>
      <c r="H11" s="641"/>
      <c r="I11" s="641"/>
      <c r="J11" s="261" t="s">
        <v>932</v>
      </c>
      <c r="K11" s="261" t="s">
        <v>934</v>
      </c>
      <c r="M11" s="446">
        <v>3</v>
      </c>
      <c r="N11" s="446" t="str">
        <f>IF(M11=5,"Esperada",IF(M11=4,"Alta",IF(M11=3,"Media",IF(M11=2,"Baja",IF(M11=1,"Remota","0")))))</f>
        <v>Media</v>
      </c>
      <c r="O11" s="446">
        <v>4</v>
      </c>
      <c r="P11" s="446" t="str">
        <f>IF(O11=5,"Significativo",IF(O11=4,"Alto",IF(O11=3,"Medio",IF(O11=2,"Bajo",IF(O11=1,"No Significativo","0")))))</f>
        <v>Alto</v>
      </c>
      <c r="Q11" s="446" t="s">
        <v>45</v>
      </c>
      <c r="R11" s="446">
        <f>O11*M11</f>
        <v>12</v>
      </c>
      <c r="S11" s="478" t="str">
        <f>IF(R11=1,"Bajo",IF(R11=2,"Bajo",IF(R11=3,"Bajo",IF(R11=4,"Bajo",IF(R11=5,"Medio",IF(R11=6,"Medio",IF(R11=8,"Medio",IF(R11=9,"Medio",IF(R11=10,"Medio",IF(R11=12,"Medio",IF(R11=15,"Alto",IF(R11=16,"Alto",IF(R11=20,"Alto",IF(R11=25,"Alto","0"))))))))))))))</f>
        <v>Medio</v>
      </c>
      <c r="U11" s="258" t="str">
        <f>+K11</f>
        <v>Realización de auditorias internas al sistema de gestión.</v>
      </c>
      <c r="V11" s="245" t="s">
        <v>120</v>
      </c>
      <c r="W11" s="245" t="s">
        <v>107</v>
      </c>
      <c r="X11" s="448">
        <v>2</v>
      </c>
      <c r="Y11" s="449"/>
      <c r="Z11" s="450"/>
      <c r="AA11" s="448">
        <v>1</v>
      </c>
      <c r="AB11" s="449"/>
      <c r="AC11" s="450"/>
      <c r="AD11" s="448">
        <v>2</v>
      </c>
      <c r="AE11" s="449"/>
      <c r="AF11" s="450"/>
      <c r="AG11" s="448">
        <v>2</v>
      </c>
      <c r="AH11" s="449"/>
      <c r="AI11" s="450"/>
      <c r="AJ11" s="247">
        <f t="shared" ref="AJ11:AJ24" si="0">((X11/2)+(AA11/2)+(AD11/2)+(AG11/2))/4</f>
        <v>0.875</v>
      </c>
      <c r="AK11" s="247" t="str">
        <f>IF(AND(AJ11&gt;=0%,AJ11&lt;40%),"No Efectivo",IF(AND(AJ11&gt;=41%,AJ11&lt;60%),"Poco Efectivo",IF(AND(AJ11&gt;=61%,AJ11&lt;80%),"Medianamente Efectivo",IF(AND(AJ11&gt;=81%,AJ11&lt;90%),"Efectivo", IF(AND(AJ11&gt;=91%,AJ11&lt;=100%),"Altamente Efectivo")))))</f>
        <v>Efectivo</v>
      </c>
      <c r="AL11" s="480">
        <f>AVERAGE(AJ11:AJ12)</f>
        <v>0.875</v>
      </c>
      <c r="AM11" s="480" t="str">
        <f>IF(AND(AL11&gt;=0%,AL11&lt;40%),"0% ",IF(AND(AL11&gt;=41%,AL11&lt;60%),"20%",IF(AND(AL11&gt;=61%,AL11&lt;80%),"40%",IF(AND(AL11&gt;=81%,AL11&lt;90%),"60%", IF(AND(AL11&gt;=91%,AL11&lt;=100%),"80","0%")))))</f>
        <v>60%</v>
      </c>
      <c r="AN11" s="480">
        <v>0</v>
      </c>
      <c r="AO11" s="480" t="str">
        <f>IF(AND(AN11&gt;=0%,AN11&lt;40%),"0% ",IF(AND(AN11&gt;=41%,AN11&lt;60%),"20%",IF(AND(AN11&gt;=61%,AN11&lt;80%),"40%",IF(AND(AN11&gt;=81%,AN11&lt;90%),"60%", IF(AND(AN11&gt;=91%,AN11&lt;=100%),"80","0%")))))</f>
        <v xml:space="preserve">0% </v>
      </c>
      <c r="AQ11" s="528">
        <f>M11-(M11*AL11)</f>
        <v>0.375</v>
      </c>
      <c r="AR11" s="458" t="str">
        <f>IF(AQ11:AQ12=5,"Esperada",IF(AQ11:AQ12=4,"Alta",IF(AQ11:AQ12=3,"Media",IF(AQ11:AQ12=2,"Baja",IF(AQ11:AQ12=1,"Remota","Remota")))))</f>
        <v>Remota</v>
      </c>
      <c r="AS11" s="458">
        <f>O11-(O11*AO11)</f>
        <v>4</v>
      </c>
      <c r="AT11" s="474" t="str">
        <f>IF(AS11=5,"Significativo",IF(AS11=4,"Alto",IF(AS11=3,"Medio",IF(AS11=2,"Bajo",IF(AS11=1,"No Significativo","No Significativo")))))</f>
        <v>Alto</v>
      </c>
      <c r="AU11" s="474" t="str">
        <f>Q11</f>
        <v>Legal y Regulatoria</v>
      </c>
      <c r="AV11" s="524">
        <f>AQ11*AS11</f>
        <v>1.5</v>
      </c>
      <c r="AW11" s="485" t="str">
        <f>IF(AV11=1,"Bajo",IF(AV11=2,"Bajo",IF(AV11=3,"Bajo",IF(AV11=4,"Bajo",IF(AV11=5,"Medio",IF(AV11=6,"Medio",IF(AV11=8,"Medio",IF(AV11=9,"Medio",IF(AV11=10,"Medio",IF(AV11=12,"Medio",IF(AV11=15,"Alto",IF(AV11=16,"Alto",IF(AV11=20,"Alto",IF(AV11=25,"Alto","Bajo"))))))))))))))</f>
        <v>Bajo</v>
      </c>
      <c r="AX11" s="495" t="str">
        <f>IF(AT11=1,"Aceptar el riesgo. No determinar acciones.",IF(AT11=2," Aceptar el riesgo. No determinar acciones.",IF(AT11=3," Aceptar el riesgo. No determinar acciones.",IF(AT11=4," Aceptar el riesgo. No determinar acciones.",IF(AT11=5," Evaluar a juicio de experto la nececidad de deterrminar acciones para prevenir su ocurrencia",IF(AT11=6," Evaluar a juicio de experto la nececidad de deterrminar acciones para prevenir su ocurrencia",IF(AT11=8," Evaluar a juicio de experto la nececidad de deterrminar acciones para prevenir su ocurrencia",IF(AT11=9," Evaluar a juicio de experto la nececidad de deterrminar acciones para prevenir su ocurrencia",IF(AT11=10," Evaluar a juicio de experto la nececidad de deterrminar acciones para prevenir su ocurrencia",IF(AT11=12," Evaluar a juicio de experto la nececidad de deterrminar acciones para prevenir su ocurrencia",IF(AT11=15," Deterrminar acciones para prevenir su ocurrencia, compartirla o eliminarla.",IF(AT11=16," Deterrminar acciones para prevenir su ocurrencia, compartirla o eliminarla.",IF(AT11=20," Deterrminar acciones para prevenir su ocurrencia, compartirla o eliminarla.",IF(AT11=25," Deterrminar acciones para prevenir su ocurrencia, compartirla o eliminarla."," Aceptar el riesgo. No determinar acciones."))))))))))))))</f>
        <v xml:space="preserve"> Aceptar el riesgo. No determinar acciones.</v>
      </c>
      <c r="AZ11" s="454"/>
      <c r="BA11" s="456"/>
      <c r="BB11" s="458"/>
    </row>
    <row r="12" spans="2:54" ht="46.5" customHeight="1">
      <c r="B12" s="649"/>
      <c r="C12" s="506"/>
      <c r="D12" s="637"/>
      <c r="E12" s="638"/>
      <c r="F12" s="637"/>
      <c r="G12" s="637"/>
      <c r="H12" s="642"/>
      <c r="I12" s="642"/>
      <c r="J12" s="262" t="s">
        <v>398</v>
      </c>
      <c r="K12" s="261" t="s">
        <v>980</v>
      </c>
      <c r="M12" s="466"/>
      <c r="N12" s="466"/>
      <c r="O12" s="466"/>
      <c r="P12" s="466"/>
      <c r="Q12" s="466"/>
      <c r="R12" s="466"/>
      <c r="S12" s="479"/>
      <c r="U12" s="258" t="str">
        <f>+K12</f>
        <v>Identificación socializacion y seguimiento de requisitos legales a través de matriz legal.</v>
      </c>
      <c r="V12" s="245" t="s">
        <v>120</v>
      </c>
      <c r="W12" s="245" t="s">
        <v>121</v>
      </c>
      <c r="X12" s="448">
        <v>2</v>
      </c>
      <c r="Y12" s="449"/>
      <c r="Z12" s="450"/>
      <c r="AA12" s="448">
        <v>1</v>
      </c>
      <c r="AB12" s="449"/>
      <c r="AC12" s="450"/>
      <c r="AD12" s="448">
        <v>2</v>
      </c>
      <c r="AE12" s="449"/>
      <c r="AF12" s="450"/>
      <c r="AG12" s="448">
        <v>2</v>
      </c>
      <c r="AH12" s="449"/>
      <c r="AI12" s="450"/>
      <c r="AJ12" s="247">
        <f t="shared" si="0"/>
        <v>0.875</v>
      </c>
      <c r="AK12" s="247" t="str">
        <f t="shared" ref="AK12:AK24" si="1">IF(AND(AJ12&gt;=0%,AJ12&lt;40%),"No Efectivo",IF(AND(AJ12&gt;=41%,AJ12&lt;60%),"Poco Efectivo",IF(AND(AJ12&gt;=61%,AJ12&lt;80%),"Medianamente Efectivo",IF(AND(AJ12&gt;=81%,AJ12&lt;90%),"Efectivo", IF(AND(AJ12&gt;=91%,AJ12&lt;=100%),"Altamente Efectivo")))))</f>
        <v>Efectivo</v>
      </c>
      <c r="AL12" s="476"/>
      <c r="AM12" s="476"/>
      <c r="AN12" s="476"/>
      <c r="AO12" s="476"/>
      <c r="AQ12" s="529"/>
      <c r="AR12" s="459"/>
      <c r="AS12" s="459"/>
      <c r="AT12" s="474" t="str">
        <f t="shared" ref="AT12:AT20" si="2">IF(AS12=5,"Significativo",IF(AS12=4,"Alto",IF(AS12=3,"Medio",IF(AS12=2,"Bajo",IF(AS12=1,"No Significativo","No Significativo")))))</f>
        <v>No Significativo</v>
      </c>
      <c r="AU12" s="474"/>
      <c r="AV12" s="526"/>
      <c r="AW12" s="486"/>
      <c r="AX12" s="496"/>
      <c r="AZ12" s="455"/>
      <c r="BA12" s="457"/>
      <c r="BB12" s="459"/>
    </row>
    <row r="13" spans="2:54" ht="46.5" customHeight="1">
      <c r="B13" s="649"/>
      <c r="C13" s="495" t="s">
        <v>930</v>
      </c>
      <c r="D13" s="637"/>
      <c r="E13" s="638" t="s">
        <v>119</v>
      </c>
      <c r="F13" s="637"/>
      <c r="G13" s="637"/>
      <c r="H13" s="641"/>
      <c r="I13" s="641"/>
      <c r="J13" s="261" t="s">
        <v>932</v>
      </c>
      <c r="K13" s="261" t="s">
        <v>934</v>
      </c>
      <c r="M13" s="462">
        <v>4</v>
      </c>
      <c r="N13" s="462" t="str">
        <f>IF(M13=5,"Esperada",IF(M13=4,"Alta",IF(M13=3,"Media",IF(M13=2,"Baja",IF(M13=1,"Remota","0")))))</f>
        <v>Alta</v>
      </c>
      <c r="O13" s="462">
        <v>4</v>
      </c>
      <c r="P13" s="462" t="str">
        <f>IF(O13=5,"Significativo",IF(O13=4,"Alto",IF(O13=3,"Medio",IF(O13=2,"Bajo",IF(O13=1,"No Significativo","0")))))</f>
        <v>Alto</v>
      </c>
      <c r="Q13" s="462" t="s">
        <v>45</v>
      </c>
      <c r="R13" s="462">
        <f>O13*M13</f>
        <v>16</v>
      </c>
      <c r="S13" s="478" t="str">
        <f>IF(R13=1,"Bajo",IF(R13=2,"Bajo",IF(R13=3,"Bajo",IF(R13=4,"Bajo",IF(R13=5,"Medio",IF(R13=6,"Medio",IF(R13=8,"Medio",IF(R13=9,"Medio",IF(R13=10,"Medio",IF(R13=12,"Medio",IF(R13=15,"Alto",IF(R13=16,"Alto",IF(R13=20,"Alto",IF(R13=25,"Alto","0"))))))))))))))</f>
        <v>Alto</v>
      </c>
      <c r="U13" s="258" t="str">
        <f>+K13</f>
        <v>Realización de auditorias internas al sistema de gestión.</v>
      </c>
      <c r="V13" s="245" t="s">
        <v>120</v>
      </c>
      <c r="W13" s="245" t="s">
        <v>107</v>
      </c>
      <c r="X13" s="448">
        <v>2</v>
      </c>
      <c r="Y13" s="449"/>
      <c r="Z13" s="450"/>
      <c r="AA13" s="448">
        <v>1</v>
      </c>
      <c r="AB13" s="449"/>
      <c r="AC13" s="450"/>
      <c r="AD13" s="448">
        <v>2</v>
      </c>
      <c r="AE13" s="449"/>
      <c r="AF13" s="450"/>
      <c r="AG13" s="448">
        <v>2</v>
      </c>
      <c r="AH13" s="449"/>
      <c r="AI13" s="450"/>
      <c r="AJ13" s="247">
        <f t="shared" si="0"/>
        <v>0.875</v>
      </c>
      <c r="AK13" s="247" t="str">
        <f t="shared" si="1"/>
        <v>Efectivo</v>
      </c>
      <c r="AL13" s="481">
        <v>0</v>
      </c>
      <c r="AM13" s="480" t="str">
        <f>IF(AND(AL13&gt;=0%,AL13&lt;40%),"0% ",IF(AND(AL13&gt;=41%,AL13&lt;60%),"20%",IF(AND(AL13&gt;=61%,AL13&lt;80%),"40%",IF(AND(AL13&gt;=81%,AL13&lt;90%),"60%", IF(AND(AL13&gt;=91%,AL13&lt;=100%),"80","0%")))))</f>
        <v xml:space="preserve">0% </v>
      </c>
      <c r="AN13" s="481">
        <f>AVERAGE(AJ14:AJ14)</f>
        <v>1</v>
      </c>
      <c r="AO13" s="480" t="str">
        <f>IF(AND(AN13&gt;=0%,AN13&lt;40%),"0% ",IF(AND(AN13&gt;=41%,AN13&lt;60%),"20%",IF(AND(AN13&gt;=61%,AN13&lt;80%),"40%",IF(AND(AN13&gt;=81%,AN13&lt;90%),"60%", IF(AND(AN13&gt;=91%,AN13&lt;=100%),"80","0%")))))</f>
        <v>80</v>
      </c>
      <c r="AQ13" s="458">
        <f>M13-(M13*AL13)</f>
        <v>4</v>
      </c>
      <c r="AR13" s="458" t="str">
        <f>IF(AQ13:AQ14=5,"Esperada",IF(AQ13:AQ14=4,"Alta",IF(AQ13:AQ14=3,"Media",IF(AQ13:AQ14=2,"Baja",IF(AQ13:AQ14=1,"Remota","Remota")))))</f>
        <v>Alta</v>
      </c>
      <c r="AS13" s="524">
        <f>O13-(O13*AO13)</f>
        <v>-316</v>
      </c>
      <c r="AT13" s="474" t="str">
        <f t="shared" si="2"/>
        <v>No Significativo</v>
      </c>
      <c r="AU13" s="474" t="str">
        <f>Q13</f>
        <v>Legal y Regulatoria</v>
      </c>
      <c r="AV13" s="524">
        <f>AQ13*AS13</f>
        <v>-1264</v>
      </c>
      <c r="AW13" s="485" t="str">
        <f>IF(AV13=1,"Bajo",IF(AV13=2,"Bajo",IF(AV13=3,"Bajo",IF(AV13=4,"Bajo",IF(AV13=5,"Medio",IF(AV13=6,"Medio",IF(AV13=8,"Medio",IF(AV13=9,"Medio",IF(AV13=10,"Medio",IF(AV13=12,"Medio",IF(AV13=15,"Alto",IF(AV13=16,"Alto",IF(AV13=20,"Alto",IF(AV13=25,"Alto","Bajo"))))))))))))))</f>
        <v>Bajo</v>
      </c>
      <c r="AX13" s="495" t="str">
        <f>IF(AT13=1," Aceptar el riesgo. No determinar acciones.",IF(AT13=2," Aceptar el riesgo. No determinar acciones.",IF(AT13=3," Aceptar el riesgo. No determinar acciones.",IF(AT13=4," Aceptar el riesgo. No determinar acciones.",IF(AT13=5," Evaluar a juicio de experto la nececidad de deterrminar acciones para prevenir su ocurrencia",IF(AT13=6," Evaluar a juicio de experto la nececidad de deterrminar acciones para prevenir su ocurrencia",IF(AT13=8," Evaluar a juicio de experto la nececidad de deterrminar acciones para prevenir su ocurrencia",IF(AT13=9," Evaluar a juicio de experto la nececidad de deterrminar acciones para prevenir su ocurrencia",IF(AT13=10," Evaluar a juicio de experto la nececidad de deterrminar acciones para prevenir su ocurrencia",IF(AT13=12," Evaluar a juicio de experto la nececidad de deterrminar acciones para prevenir su ocurrencia",IF(AT13=15," Deterrminar acciones para prevenir su ocurrencia, compartirla o eliminarla.",IF(AT13=16," Deterrminar acciones para prevenir su ocurrencia, compartirla o eliminarla.",IF(AT13=20," Deterrminar acciones para prevenir su ocurrencia, compartirla o eliminarla.",IF(AT13=25," Deterrminar acciones para prevenir su ocurrencia, compartirla o eliminarla."," Aceptar el riesgo. No determinar acciones."))))))))))))))</f>
        <v xml:space="preserve"> Aceptar el riesgo. No determinar acciones.</v>
      </c>
      <c r="AZ13" s="454"/>
      <c r="BA13" s="456"/>
      <c r="BB13" s="458"/>
    </row>
    <row r="14" spans="2:54" ht="46.5" customHeight="1">
      <c r="B14" s="649"/>
      <c r="C14" s="499"/>
      <c r="D14" s="637"/>
      <c r="E14" s="638"/>
      <c r="F14" s="637"/>
      <c r="G14" s="637"/>
      <c r="H14" s="643"/>
      <c r="I14" s="643"/>
      <c r="J14" s="262" t="s">
        <v>207</v>
      </c>
      <c r="K14" s="261" t="s">
        <v>933</v>
      </c>
      <c r="M14" s="462"/>
      <c r="N14" s="462"/>
      <c r="O14" s="462"/>
      <c r="P14" s="462"/>
      <c r="Q14" s="462"/>
      <c r="R14" s="462"/>
      <c r="S14" s="514"/>
      <c r="U14" s="258" t="str">
        <f>+K14</f>
        <v>Identificación y seguimiento de requisitos legales a través de matriz legal.</v>
      </c>
      <c r="V14" s="245" t="s">
        <v>120</v>
      </c>
      <c r="W14" s="245" t="s">
        <v>121</v>
      </c>
      <c r="X14" s="448">
        <v>2</v>
      </c>
      <c r="Y14" s="449"/>
      <c r="Z14" s="450"/>
      <c r="AA14" s="448">
        <v>2</v>
      </c>
      <c r="AB14" s="449"/>
      <c r="AC14" s="450"/>
      <c r="AD14" s="448">
        <v>2</v>
      </c>
      <c r="AE14" s="449"/>
      <c r="AF14" s="450"/>
      <c r="AG14" s="448">
        <v>2</v>
      </c>
      <c r="AH14" s="449"/>
      <c r="AI14" s="450"/>
      <c r="AJ14" s="247">
        <f t="shared" si="0"/>
        <v>1</v>
      </c>
      <c r="AK14" s="247" t="str">
        <f t="shared" si="1"/>
        <v>Altamente Efectivo</v>
      </c>
      <c r="AL14" s="481"/>
      <c r="AM14" s="475"/>
      <c r="AN14" s="481"/>
      <c r="AO14" s="475"/>
      <c r="AQ14" s="492"/>
      <c r="AR14" s="492"/>
      <c r="AS14" s="525"/>
      <c r="AT14" s="474" t="str">
        <f t="shared" si="2"/>
        <v>No Significativo</v>
      </c>
      <c r="AU14" s="474"/>
      <c r="AV14" s="525"/>
      <c r="AW14" s="527"/>
      <c r="AX14" s="499"/>
      <c r="AZ14" s="464"/>
      <c r="BA14" s="494"/>
      <c r="BB14" s="492"/>
    </row>
    <row r="15" spans="2:54" ht="46.5" customHeight="1">
      <c r="B15" s="649"/>
      <c r="C15" s="495" t="s">
        <v>948</v>
      </c>
      <c r="D15" s="641"/>
      <c r="E15" s="644"/>
      <c r="F15" s="641"/>
      <c r="G15" s="644" t="s">
        <v>119</v>
      </c>
      <c r="H15" s="641"/>
      <c r="I15" s="641"/>
      <c r="J15" s="263" t="s">
        <v>935</v>
      </c>
      <c r="K15" s="261" t="s">
        <v>981</v>
      </c>
      <c r="M15" s="446">
        <v>3</v>
      </c>
      <c r="N15" s="446" t="str">
        <f>IF(M15=5,"Esperada",IF(M15=4,"Alta",IF(M15=3,"Media",IF(M15=2,"Baja",IF(M15=1,"Remota","0")))))</f>
        <v>Media</v>
      </c>
      <c r="O15" s="446">
        <v>4</v>
      </c>
      <c r="P15" s="446" t="str">
        <f>IF(O15=5,"Significativo",IF(O15=4,"Alto",IF(O15=3,"Medio",IF(O15=2,"Bajo",IF(O15=1,"No Significativo","0")))))</f>
        <v>Alto</v>
      </c>
      <c r="Q15" s="446" t="s">
        <v>49</v>
      </c>
      <c r="R15" s="446">
        <f>O15*M15</f>
        <v>12</v>
      </c>
      <c r="S15" s="478" t="str">
        <f>IF(R15=1,"Bajo",IF(R15=2,"Bajo",IF(R15=3,"Bajo",IF(R15=4,"Bajo",IF(R15=5,"Medio",IF(R15=6,"Medio",IF(R15=8,"Medio",IF(R15=9,"Medio",IF(R15=10,"Medio",IF(R15=12,"Medio",IF(R15=15,"Alto",IF(R15=16,"Alto",IF(R15=20,"Alto",IF(R15=25,"Alto","0"))))))))))))))</f>
        <v>Medio</v>
      </c>
      <c r="U15" s="253" t="str">
        <f t="shared" ref="U15:U33" si="3">+K15</f>
        <v>Realización y desarrollo y socializacion de matriz de identificacion de peligro y valoracion de riesgo.</v>
      </c>
      <c r="V15" s="245" t="s">
        <v>109</v>
      </c>
      <c r="W15" s="245" t="s">
        <v>121</v>
      </c>
      <c r="X15" s="448">
        <v>2</v>
      </c>
      <c r="Y15" s="449"/>
      <c r="Z15" s="450"/>
      <c r="AA15" s="448">
        <v>2</v>
      </c>
      <c r="AB15" s="449"/>
      <c r="AC15" s="450"/>
      <c r="AD15" s="448">
        <v>2</v>
      </c>
      <c r="AE15" s="449"/>
      <c r="AF15" s="450"/>
      <c r="AG15" s="448">
        <v>2</v>
      </c>
      <c r="AH15" s="449"/>
      <c r="AI15" s="450"/>
      <c r="AJ15" s="255">
        <f t="shared" si="0"/>
        <v>1</v>
      </c>
      <c r="AK15" s="247" t="str">
        <f t="shared" si="1"/>
        <v>Altamente Efectivo</v>
      </c>
      <c r="AL15" s="513">
        <v>0</v>
      </c>
      <c r="AM15" s="474" t="str">
        <f>IF(AND(AL15&gt;=0%,AL15&lt;40%),"0% ",IF(AND(AL15&gt;=41%,AL15&lt;60%),"20%",IF(AND(AL15&gt;=61%,AL15&lt;80%),"40%",IF(AND(AL15&gt;=81%,AL15&lt;90%),"60%", IF(AND(AL15&gt;=91%,AL15&lt;=100%),"80","0%")))))</f>
        <v xml:space="preserve">0% </v>
      </c>
      <c r="AN15" s="513">
        <f>AVERAGE(AJ15:AJ20)</f>
        <v>0.91666666666666663</v>
      </c>
      <c r="AO15" s="480" t="str">
        <f>IF(AND(AN15&gt;=0%,AN15&lt;40%),"0% ",IF(AND(AN15&gt;=41%,AN15&lt;60%),"20%",IF(AND(AN15&gt;=61%,AN15&lt;80%),"40%",IF(AND(AN15&gt;=81%,AN15&lt;90%),"60%", IF(AND(AN15&gt;=91%,AN15&lt;=100%),"80","0%")))))</f>
        <v>80</v>
      </c>
      <c r="AQ15" s="544">
        <f>M15-(M15*AL15)</f>
        <v>3</v>
      </c>
      <c r="AR15" s="458" t="str">
        <f>IF(AQ15:AQ20=5,"Esperada",IF(AQ15:AQ20=4,"Alta",IF(AQ15:AQ20=3,"Media",IF(AQ15:AQ20=2,"Baja",IF(AQ15:AQ20=1,"Remota","Remota")))))</f>
        <v>Media</v>
      </c>
      <c r="AS15" s="524">
        <f>O15-(O15*AO15)</f>
        <v>-316</v>
      </c>
      <c r="AT15" s="474" t="str">
        <f>IF(AS15=5,"Significativo",IF(AS15=4,"Alto",IF(AS15=3,"Medio",IF(AS15=2,"Bajo",IF(AS15=1,"No Significativo","No Significativo")))))</f>
        <v>No Significativo</v>
      </c>
      <c r="AU15" s="474" t="str">
        <f>Q15</f>
        <v>Salud y Seguridad en el Trabajo</v>
      </c>
      <c r="AV15" s="524">
        <f>AQ15*AS15</f>
        <v>-948</v>
      </c>
      <c r="AW15" s="485" t="str">
        <f>IF(AV15=1,"Bajo",IF(AV15=2,"Bajo",IF(AV15=3,"Bajo",IF(AV15=4,"Bajo",IF(AV15=5,"Medio",IF(AV15=6,"Medio",IF(AV15=8,"Medio",IF(AV15=9,"Medio",IF(AV15=10,"Medio",IF(AV15=12,"Medio",IF(AV15=15,"Alto",IF(AV15=16,"Alto",IF(AV15=20,"Alto",IF(AV15=25,"Alto","Bajo"))))))))))))))</f>
        <v>Bajo</v>
      </c>
      <c r="AX15" s="495" t="str">
        <f>IF(AT15=1,"Aceptar el riesgo. No determinar acciones.",IF(AT15=2," Aceptar el riesgo. No determinar acciones.",IF(AT15=3," Aceptar el riesgo. No determinar acciones.",IF(AT15=4," Aceptar el riesgo. No determinar acciones.",IF(AT15=5," Evaluar a juicio de experto la nececidad de deterrminar acciones para prevenir su ocurrencia",IF(AT15=6," Evaluar a juicio de experto la nececidad de deterrminar acciones para prevenir su ocurrencia",IF(AT15=8," Evaluar a juicio de experto la nececidad de deterrminar acciones para prevenir su ocurrencia",IF(AT15=9," Evaluar a juicio de experto la nececidad de deterrminar acciones para prevenir su ocurrencia",IF(AT15=10," Evaluar a juicio de experto la nececidad de deterrminar acciones para prevenir su ocurrencia",IF(AT15=12," Evaluar a juicio de experto la nececidad de deterrminar acciones para prevenir su ocurrencia",IF(AT15=15," Deterrminar acciones para prevenir su ocurrencia, compartirla o eliminarla.",IF(AT15=16," Deterrminar acciones para prevenir su ocurrencia, compartirla o eliminarla.",IF(AT15=20," Deterrminar acciones para prevenir su ocurrencia, compartirla o eliminarla.",IF(AT15=25," Deterrminar acciones para prevenir su ocurrencia, compartirla o eliminarla."," Aceptar el riesgo. No determinar acciones."))))))))))))))</f>
        <v xml:space="preserve"> Aceptar el riesgo. No determinar acciones.</v>
      </c>
      <c r="AZ15" s="454" t="s">
        <v>992</v>
      </c>
      <c r="BA15" s="456" t="s">
        <v>993</v>
      </c>
      <c r="BB15" s="458" t="s">
        <v>202</v>
      </c>
    </row>
    <row r="16" spans="2:54" ht="46.5" customHeight="1">
      <c r="B16" s="649"/>
      <c r="C16" s="499"/>
      <c r="D16" s="643"/>
      <c r="E16" s="645"/>
      <c r="F16" s="643"/>
      <c r="G16" s="643"/>
      <c r="H16" s="643"/>
      <c r="I16" s="643"/>
      <c r="J16" s="261" t="s">
        <v>937</v>
      </c>
      <c r="K16" s="263" t="s">
        <v>982</v>
      </c>
      <c r="M16" s="466"/>
      <c r="N16" s="466"/>
      <c r="O16" s="466"/>
      <c r="P16" s="466"/>
      <c r="Q16" s="466"/>
      <c r="R16" s="466"/>
      <c r="S16" s="514"/>
      <c r="U16" s="253" t="str">
        <f t="shared" si="3"/>
        <v xml:space="preserve">Dotación de EPP y equipos de seguridad. </v>
      </c>
      <c r="V16" s="245" t="s">
        <v>109</v>
      </c>
      <c r="W16" s="245" t="s">
        <v>107</v>
      </c>
      <c r="X16" s="448">
        <v>2</v>
      </c>
      <c r="Y16" s="449"/>
      <c r="Z16" s="450"/>
      <c r="AA16" s="448">
        <v>1</v>
      </c>
      <c r="AB16" s="449"/>
      <c r="AC16" s="450"/>
      <c r="AD16" s="448">
        <v>2</v>
      </c>
      <c r="AE16" s="449"/>
      <c r="AF16" s="450"/>
      <c r="AG16" s="448">
        <v>2</v>
      </c>
      <c r="AH16" s="449"/>
      <c r="AI16" s="450"/>
      <c r="AJ16" s="255">
        <f t="shared" si="0"/>
        <v>0.875</v>
      </c>
      <c r="AK16" s="247" t="str">
        <f t="shared" si="1"/>
        <v>Efectivo</v>
      </c>
      <c r="AL16" s="513"/>
      <c r="AM16" s="474"/>
      <c r="AN16" s="513"/>
      <c r="AO16" s="475"/>
      <c r="AQ16" s="646"/>
      <c r="AR16" s="492"/>
      <c r="AS16" s="525"/>
      <c r="AT16" s="474"/>
      <c r="AU16" s="474"/>
      <c r="AV16" s="525"/>
      <c r="AW16" s="527"/>
      <c r="AX16" s="499"/>
      <c r="AZ16" s="464"/>
      <c r="BA16" s="494"/>
      <c r="BB16" s="492"/>
    </row>
    <row r="17" spans="2:54" ht="46.5" customHeight="1">
      <c r="B17" s="649"/>
      <c r="C17" s="499"/>
      <c r="D17" s="643"/>
      <c r="E17" s="645"/>
      <c r="F17" s="643"/>
      <c r="G17" s="643"/>
      <c r="H17" s="643"/>
      <c r="I17" s="643"/>
      <c r="J17" s="263" t="s">
        <v>938</v>
      </c>
      <c r="K17" s="263" t="s">
        <v>946</v>
      </c>
      <c r="M17" s="466"/>
      <c r="N17" s="466"/>
      <c r="O17" s="466"/>
      <c r="P17" s="466"/>
      <c r="Q17" s="466"/>
      <c r="R17" s="466"/>
      <c r="S17" s="514"/>
      <c r="U17" s="253" t="str">
        <f t="shared" ref="U17:U18" si="4">+K17</f>
        <v xml:space="preserve">Programa de inspección de seguridad </v>
      </c>
      <c r="V17" s="245" t="s">
        <v>120</v>
      </c>
      <c r="W17" s="245" t="s">
        <v>121</v>
      </c>
      <c r="X17" s="448">
        <v>2</v>
      </c>
      <c r="Y17" s="449"/>
      <c r="Z17" s="450"/>
      <c r="AA17" s="448">
        <v>1</v>
      </c>
      <c r="AB17" s="449"/>
      <c r="AC17" s="450"/>
      <c r="AD17" s="448">
        <v>2</v>
      </c>
      <c r="AE17" s="449"/>
      <c r="AF17" s="450"/>
      <c r="AG17" s="448">
        <v>2</v>
      </c>
      <c r="AH17" s="449"/>
      <c r="AI17" s="450"/>
      <c r="AJ17" s="255">
        <f t="shared" ref="AJ17:AJ18" si="5">((X17/2)+(AA17/2)+(AD17/2)+(AG17/2))/4</f>
        <v>0.875</v>
      </c>
      <c r="AK17" s="247" t="str">
        <f t="shared" ref="AK17:AK18" si="6">IF(AND(AJ17&gt;=0%,AJ17&lt;40%),"No Efectivo",IF(AND(AJ17&gt;=41%,AJ17&lt;60%),"Poco Efectivo",IF(AND(AJ17&gt;=61%,AJ17&lt;80%),"Medianamente Efectivo",IF(AND(AJ17&gt;=81%,AJ17&lt;90%),"Efectivo", IF(AND(AJ17&gt;=91%,AJ17&lt;=100%),"Altamente Efectivo")))))</f>
        <v>Efectivo</v>
      </c>
      <c r="AL17" s="513"/>
      <c r="AM17" s="474"/>
      <c r="AN17" s="513"/>
      <c r="AO17" s="475"/>
      <c r="AQ17" s="646"/>
      <c r="AR17" s="492"/>
      <c r="AS17" s="525"/>
      <c r="AT17" s="474"/>
      <c r="AU17" s="474"/>
      <c r="AV17" s="525"/>
      <c r="AW17" s="527"/>
      <c r="AX17" s="499"/>
      <c r="AZ17" s="464"/>
      <c r="BA17" s="494"/>
      <c r="BB17" s="492"/>
    </row>
    <row r="18" spans="2:54" ht="46.5" customHeight="1">
      <c r="B18" s="649"/>
      <c r="C18" s="499"/>
      <c r="D18" s="643"/>
      <c r="E18" s="645"/>
      <c r="F18" s="643"/>
      <c r="G18" s="643"/>
      <c r="H18" s="643"/>
      <c r="I18" s="643"/>
      <c r="J18" s="263" t="s">
        <v>246</v>
      </c>
      <c r="K18" s="264" t="s">
        <v>939</v>
      </c>
      <c r="M18" s="466"/>
      <c r="N18" s="466"/>
      <c r="O18" s="466"/>
      <c r="P18" s="466"/>
      <c r="Q18" s="466"/>
      <c r="R18" s="466"/>
      <c r="S18" s="514"/>
      <c r="U18" s="253" t="str">
        <f t="shared" si="4"/>
        <v>Capacitaciones y/o entrenamientos al personal.</v>
      </c>
      <c r="V18" s="245" t="s">
        <v>120</v>
      </c>
      <c r="W18" s="245" t="s">
        <v>121</v>
      </c>
      <c r="X18" s="448">
        <v>2</v>
      </c>
      <c r="Y18" s="449"/>
      <c r="Z18" s="450"/>
      <c r="AA18" s="448">
        <v>1</v>
      </c>
      <c r="AB18" s="449"/>
      <c r="AC18" s="450"/>
      <c r="AD18" s="448">
        <v>2</v>
      </c>
      <c r="AE18" s="449"/>
      <c r="AF18" s="450"/>
      <c r="AG18" s="448">
        <v>2</v>
      </c>
      <c r="AH18" s="449"/>
      <c r="AI18" s="450"/>
      <c r="AJ18" s="255">
        <f t="shared" si="5"/>
        <v>0.875</v>
      </c>
      <c r="AK18" s="247" t="str">
        <f t="shared" si="6"/>
        <v>Efectivo</v>
      </c>
      <c r="AL18" s="513"/>
      <c r="AM18" s="474"/>
      <c r="AN18" s="513"/>
      <c r="AO18" s="475"/>
      <c r="AQ18" s="646"/>
      <c r="AR18" s="492"/>
      <c r="AS18" s="525"/>
      <c r="AT18" s="474"/>
      <c r="AU18" s="474"/>
      <c r="AV18" s="525"/>
      <c r="AW18" s="527"/>
      <c r="AX18" s="499"/>
      <c r="AZ18" s="464"/>
      <c r="BA18" s="494"/>
      <c r="BB18" s="492"/>
    </row>
    <row r="19" spans="2:54" ht="46.5" customHeight="1">
      <c r="B19" s="649"/>
      <c r="C19" s="499"/>
      <c r="D19" s="643"/>
      <c r="E19" s="645"/>
      <c r="F19" s="643"/>
      <c r="G19" s="643"/>
      <c r="H19" s="643"/>
      <c r="I19" s="643"/>
      <c r="J19" s="263" t="s">
        <v>940</v>
      </c>
      <c r="K19" s="264" t="s">
        <v>983</v>
      </c>
      <c r="M19" s="466"/>
      <c r="N19" s="466"/>
      <c r="O19" s="466"/>
      <c r="P19" s="466"/>
      <c r="Q19" s="466"/>
      <c r="R19" s="466"/>
      <c r="S19" s="514"/>
      <c r="U19" s="253" t="str">
        <f t="shared" ref="U19" si="7">+K19</f>
        <v>aplicación adecuada de Procedimientos e instructivos de trabajo seguro.</v>
      </c>
      <c r="V19" s="245" t="s">
        <v>120</v>
      </c>
      <c r="W19" s="245" t="s">
        <v>123</v>
      </c>
      <c r="X19" s="448">
        <v>2</v>
      </c>
      <c r="Y19" s="449"/>
      <c r="Z19" s="450"/>
      <c r="AA19" s="448">
        <v>1</v>
      </c>
      <c r="AB19" s="449"/>
      <c r="AC19" s="450"/>
      <c r="AD19" s="448">
        <v>2</v>
      </c>
      <c r="AE19" s="449"/>
      <c r="AF19" s="450"/>
      <c r="AG19" s="448">
        <v>2</v>
      </c>
      <c r="AH19" s="449"/>
      <c r="AI19" s="450"/>
      <c r="AJ19" s="255">
        <f t="shared" ref="AJ19" si="8">((X19/2)+(AA19/2)+(AD19/2)+(AG19/2))/4</f>
        <v>0.875</v>
      </c>
      <c r="AK19" s="247" t="str">
        <f t="shared" ref="AK19" si="9">IF(AND(AJ19&gt;=0%,AJ19&lt;40%),"No Efectivo",IF(AND(AJ19&gt;=41%,AJ19&lt;60%),"Poco Efectivo",IF(AND(AJ19&gt;=61%,AJ19&lt;80%),"Medianamente Efectivo",IF(AND(AJ19&gt;=81%,AJ19&lt;90%),"Efectivo", IF(AND(AJ19&gt;=91%,AJ19&lt;=100%),"Altamente Efectivo")))))</f>
        <v>Efectivo</v>
      </c>
      <c r="AL19" s="513"/>
      <c r="AM19" s="474"/>
      <c r="AN19" s="513"/>
      <c r="AO19" s="475"/>
      <c r="AQ19" s="646"/>
      <c r="AR19" s="492"/>
      <c r="AS19" s="525"/>
      <c r="AT19" s="474"/>
      <c r="AU19" s="474"/>
      <c r="AV19" s="525"/>
      <c r="AW19" s="527"/>
      <c r="AX19" s="499"/>
      <c r="AZ19" s="464"/>
      <c r="BA19" s="494"/>
      <c r="BB19" s="492"/>
    </row>
    <row r="20" spans="2:54" ht="51" customHeight="1">
      <c r="B20" s="649"/>
      <c r="C20" s="496"/>
      <c r="D20" s="642"/>
      <c r="E20" s="647"/>
      <c r="F20" s="642"/>
      <c r="G20" s="642"/>
      <c r="H20" s="642"/>
      <c r="I20" s="642"/>
      <c r="J20" s="261" t="s">
        <v>942</v>
      </c>
      <c r="K20" s="261" t="s">
        <v>984</v>
      </c>
      <c r="M20" s="447"/>
      <c r="N20" s="447"/>
      <c r="O20" s="447"/>
      <c r="P20" s="447"/>
      <c r="Q20" s="447"/>
      <c r="R20" s="447"/>
      <c r="S20" s="479"/>
      <c r="U20" s="253" t="str">
        <f t="shared" si="3"/>
        <v>Seguimiento a lamatriz de identificacion de peligro y valoracion de riesgo, y desarrollo de programas de seguridad y salud en el trabajo y plan anual de trabajo SST.</v>
      </c>
      <c r="V20" s="245" t="s">
        <v>109</v>
      </c>
      <c r="W20" s="245" t="s">
        <v>121</v>
      </c>
      <c r="X20" s="448">
        <v>2</v>
      </c>
      <c r="Y20" s="449"/>
      <c r="Z20" s="450"/>
      <c r="AA20" s="448">
        <v>2</v>
      </c>
      <c r="AB20" s="449"/>
      <c r="AC20" s="450"/>
      <c r="AD20" s="448">
        <v>2</v>
      </c>
      <c r="AE20" s="449"/>
      <c r="AF20" s="450"/>
      <c r="AG20" s="448">
        <v>2</v>
      </c>
      <c r="AH20" s="449"/>
      <c r="AI20" s="450"/>
      <c r="AJ20" s="255">
        <f t="shared" si="0"/>
        <v>1</v>
      </c>
      <c r="AK20" s="247" t="str">
        <f t="shared" si="1"/>
        <v>Altamente Efectivo</v>
      </c>
      <c r="AL20" s="474"/>
      <c r="AM20" s="474"/>
      <c r="AN20" s="474"/>
      <c r="AO20" s="476"/>
      <c r="AQ20" s="545"/>
      <c r="AR20" s="459"/>
      <c r="AS20" s="526"/>
      <c r="AT20" s="474" t="str">
        <f t="shared" si="2"/>
        <v>No Significativo</v>
      </c>
      <c r="AU20" s="474"/>
      <c r="AV20" s="526"/>
      <c r="AW20" s="486"/>
      <c r="AX20" s="496"/>
      <c r="AZ20" s="455"/>
      <c r="BA20" s="457"/>
      <c r="BB20" s="459"/>
    </row>
    <row r="21" spans="2:54" ht="40.5" customHeight="1">
      <c r="B21" s="649"/>
      <c r="C21" s="249" t="s">
        <v>931</v>
      </c>
      <c r="D21" s="293"/>
      <c r="E21" s="294"/>
      <c r="F21" s="293"/>
      <c r="G21" s="293" t="s">
        <v>119</v>
      </c>
      <c r="H21" s="293"/>
      <c r="I21" s="293"/>
      <c r="J21" s="261" t="s">
        <v>944</v>
      </c>
      <c r="K21" s="265" t="s">
        <v>945</v>
      </c>
      <c r="M21" s="245">
        <v>3</v>
      </c>
      <c r="N21" s="245" t="str">
        <f>IF(M21=5,"Esperada",IF(M21=4,"Alta",IF(M21=3,"Media",IF(M21=2,"Baja",IF(M21=1,"Remota","0")))))</f>
        <v>Media</v>
      </c>
      <c r="O21" s="245">
        <v>4</v>
      </c>
      <c r="P21" s="245" t="str">
        <f>IF(O21=5,"Significativo",IF(O21=4,"Alto",IF(O21=3,"Medio",IF(O21=2,"Bajo",IF(O21=1,"No Significativo","0")))))</f>
        <v>Alto</v>
      </c>
      <c r="Q21" s="245" t="s">
        <v>44</v>
      </c>
      <c r="R21" s="245">
        <f>O21*M21</f>
        <v>12</v>
      </c>
      <c r="S21" s="252" t="str">
        <f>IF(R21=1,"Bajo",IF(R21=2,"Bajo",IF(R21=3,"Bajo",IF(R21=4,"Bajo",IF(R21=5,"Medio",IF(R21=6,"Medio",IF(R21=8,"Medio",IF(R21=9,"Medio",IF(R21=10,"Medio",IF(R21=12,"Medio",IF(R21=15,"Alto",IF(R21=16,"Alto",IF(R21=20,"Alto",IF(R21=25,"Alto","0"))))))))))))))</f>
        <v>Medio</v>
      </c>
      <c r="U21" s="253" t="str">
        <f t="shared" si="3"/>
        <v>Realización de auditorias internas.</v>
      </c>
      <c r="V21" s="245" t="s">
        <v>120</v>
      </c>
      <c r="W21" s="245" t="s">
        <v>122</v>
      </c>
      <c r="X21" s="448">
        <v>2</v>
      </c>
      <c r="Y21" s="449"/>
      <c r="Z21" s="450"/>
      <c r="AA21" s="448">
        <v>1</v>
      </c>
      <c r="AB21" s="449"/>
      <c r="AC21" s="450"/>
      <c r="AD21" s="448">
        <v>2</v>
      </c>
      <c r="AE21" s="449"/>
      <c r="AF21" s="450"/>
      <c r="AG21" s="448">
        <v>2</v>
      </c>
      <c r="AH21" s="449"/>
      <c r="AI21" s="450"/>
      <c r="AJ21" s="247">
        <f t="shared" si="0"/>
        <v>0.875</v>
      </c>
      <c r="AK21" s="247" t="str">
        <f t="shared" si="1"/>
        <v>Efectivo</v>
      </c>
      <c r="AL21" s="247">
        <v>0</v>
      </c>
      <c r="AM21" s="247" t="str">
        <f>IF(AND(AL21&gt;=0%,AL21&lt;40%),"0% ",IF(AND(AL21&gt;=41%,AL21&lt;60%),"20%",IF(AND(AL21&gt;=61%,AL21&lt;80%),"40%",IF(AND(AL21&gt;=81%,AL21&lt;90%),"60%", IF(AND(AL21&gt;=91%,AL21&lt;=100%),"80","0%")))))</f>
        <v xml:space="preserve">0% </v>
      </c>
      <c r="AN21" s="247">
        <f>AVERAGE(AJ21:AJ21)</f>
        <v>0.875</v>
      </c>
      <c r="AO21" s="247" t="str">
        <f>IF(AND(AN21&gt;=0%,AN21&lt;40%),"0% ",IF(AND(AN21&gt;=41%,AN21&lt;60%),"20%",IF(AND(AN21&gt;=61%,AN21&lt;80%),"40%",IF(AND(AN21&gt;=81%,AN21&lt;90%),"60%", IF(AND(AN21&gt;=91%,AN21&lt;=100%),"80","0%")))))</f>
        <v>60%</v>
      </c>
      <c r="AQ21" s="240">
        <f>M21-(M21*AL21)</f>
        <v>3</v>
      </c>
      <c r="AR21" s="240" t="str">
        <f>IF(AQ21=5,"Esperada",IF(AQ21=4,"Alta",IF(AQ21=3,"Media",IF(AQ21=2,"Baja",IF(AQ21=1,"Remota","Remota")))))</f>
        <v>Media</v>
      </c>
      <c r="AS21" s="240">
        <f>O21-(O21*AO21)</f>
        <v>1.6</v>
      </c>
      <c r="AT21" s="241" t="str">
        <f>IF(AS21=5,"Significativo",IF(AS21=4,"Alto",IF(AS21=3,"Medio",IF(AS21=2,"Bajo",IF(AS21=1,"No Significativo","No Significativo")))))</f>
        <v>No Significativo</v>
      </c>
      <c r="AU21" s="241" t="str">
        <f>Q21</f>
        <v>Usuarios y mercado</v>
      </c>
      <c r="AV21" s="241">
        <f>AQ21*AS21</f>
        <v>4.8000000000000007</v>
      </c>
      <c r="AW21" s="241" t="str">
        <f>IF(AV21=1,"Bajo",IF(AV21=2,"Bajo",IF(AV21=3,"Bajo",IF(AV21=4,"Bajo",IF(AV21=5,"Medio",IF(AV21=6,"Medio",IF(AV21=8,"Medio",IF(AV21=9,"Medio",IF(AV21=10,"Medio",IF(AV21=12,"Medio",IF(AV21=15,"Alto",IF(AV21=16,"Alto",IF(AV21=20,"Alto",IF(AV21=25,"Alto","Bajo"))))))))))))))</f>
        <v>Bajo</v>
      </c>
      <c r="AX21" s="248" t="str">
        <f>IF(AV21=1," Aceptar el riesgo. No determinar acciones.",IF(AV21=2," Aceptar el riesgo. No determinar acciones.",IF(AV21=3," Aceptar el riesgo. No determinar acciones.",IF(AV21=4," Aceptar el riesgo. No determinar acciones.",IF(AV21=5," Evaluar a juicio de experto la nececidad de deterrminar acciones para prevenir su ocurrencia",IF(AV21=6," Evaluar a juicio de experto la nececidad de deterrminar acciones para prevenir su ocurrencia",IF(AV21=8," Evaluar a juicio de experto la nececidad de deterrminar acciones para prevenir su ocurrencia",IF(AV21=9," Evaluar a juicio de experto la nececidad de deterrminar acciones para prevenir su ocurrencia",IF(AV21=10," Evaluar a juicio de experto la nececidad de deterrminar acciones para prevenir su ocurrencia",IF(AV21=12," Evaluar a juicio de experto la nececidad de deterrminar acciones para prevenir su ocurrencia",IF(AV21=15," Deterrminar acciones para prevenir su ocurrencia, compartirla o eliminarla.",IF(AV21=16," Deterrminar acciones para prevenir su ocurrencia, compartirla o eliminarla.",IF(AV21=20," Deterrminar acciones para prevenir su ocurrencia, compartirla o eliminarla.",IF(AV21=25," Deterrminar acciones para prevenir su ocurrencia, compartirla o eliminarla."," Aceptar el riesgo. No determinar acciones."))))))))))))))</f>
        <v xml:space="preserve"> Aceptar el riesgo. No determinar acciones.</v>
      </c>
      <c r="AZ21" s="249" t="s">
        <v>200</v>
      </c>
      <c r="BA21" s="250" t="s">
        <v>134</v>
      </c>
      <c r="BB21" s="250" t="s">
        <v>202</v>
      </c>
    </row>
    <row r="22" spans="2:54" ht="36" customHeight="1">
      <c r="B22" s="649"/>
      <c r="C22" s="461" t="s">
        <v>947</v>
      </c>
      <c r="D22" s="637"/>
      <c r="E22" s="638"/>
      <c r="F22" s="637"/>
      <c r="G22" s="638" t="s">
        <v>119</v>
      </c>
      <c r="H22" s="644"/>
      <c r="I22" s="644"/>
      <c r="J22" s="253" t="s">
        <v>944</v>
      </c>
      <c r="K22" s="265" t="s">
        <v>945</v>
      </c>
      <c r="M22" s="462">
        <v>3</v>
      </c>
      <c r="N22" s="462" t="str">
        <f>IF(M22=5,"Esperada",IF(M22=4,"Alta",IF(M22=3,"Media",IF(M22=2,"Baja",IF(M22=1,"Remota","0")))))</f>
        <v>Media</v>
      </c>
      <c r="O22" s="462">
        <v>3</v>
      </c>
      <c r="P22" s="462" t="str">
        <f>IF(O22=5,"Significativo",IF(O22=4,"Alto",IF(O22=3,"Medio",IF(O22=2,"Bajo",IF(O22=1,"No Significativo","0")))))</f>
        <v>Medio</v>
      </c>
      <c r="Q22" s="462" t="s">
        <v>43</v>
      </c>
      <c r="R22" s="462">
        <f>O22*M22</f>
        <v>9</v>
      </c>
      <c r="S22" s="478" t="str">
        <f>IF(R22=1,"Bajo",IF(R22=2,"Bajo",IF(R22=3,"Bajo",IF(R22=4,"Bajo",IF(R22=5,"Medio",IF(R22=6,"Medio",IF(R22=8,"Medio",IF(R22=9,"Medio",IF(R22=10,"Medio",IF(R22=12,"Medio",IF(R22=15,"Alto",IF(R22=16,"Alto",IF(R22=20,"Alto",IF(R22=25,"Alto","0"))))))))))))))</f>
        <v>Medio</v>
      </c>
      <c r="U22" s="251" t="str">
        <f t="shared" si="3"/>
        <v>Realización de auditorias internas.</v>
      </c>
      <c r="V22" s="245" t="s">
        <v>120</v>
      </c>
      <c r="W22" s="245" t="s">
        <v>122</v>
      </c>
      <c r="X22" s="448">
        <v>2</v>
      </c>
      <c r="Y22" s="449"/>
      <c r="Z22" s="450"/>
      <c r="AA22" s="448">
        <v>1</v>
      </c>
      <c r="AB22" s="449"/>
      <c r="AC22" s="450"/>
      <c r="AD22" s="448">
        <v>2</v>
      </c>
      <c r="AE22" s="449"/>
      <c r="AF22" s="450"/>
      <c r="AG22" s="448">
        <v>2</v>
      </c>
      <c r="AH22" s="449"/>
      <c r="AI22" s="450"/>
      <c r="AJ22" s="255">
        <f t="shared" si="0"/>
        <v>0.875</v>
      </c>
      <c r="AK22" s="243" t="str">
        <f t="shared" si="1"/>
        <v>Efectivo</v>
      </c>
      <c r="AL22" s="513">
        <v>0</v>
      </c>
      <c r="AM22" s="513">
        <v>0</v>
      </c>
      <c r="AN22" s="513">
        <f>AVERAGE(AJ22:AJ23)</f>
        <v>0.875</v>
      </c>
      <c r="AO22" s="474" t="str">
        <f>IF(AND(AN22&gt;=0%,AN22&lt;40%),"0% ",IF(AND(AN22&gt;=41%,AN22&lt;60%),"20%",IF(AND(AN22&gt;=61%,AN22&lt;80%),"40%",IF(AND(AN22&gt;=81%,AN22&lt;90%),"60%", IF(AND(AN22&gt;=91%,AN22&lt;=100%),"80","0%")))))</f>
        <v>60%</v>
      </c>
      <c r="AQ22" s="471">
        <f>M22-(M22*AL22:AL23)</f>
        <v>3</v>
      </c>
      <c r="AR22" s="470" t="str">
        <f>IF(AQ22=5,"Esperada",IF(AQ22=4,"Alta",IF(AQ22=3,"Media",IF(AQ22=2,"Baja",IF(AQ22=1,"Remota","Remota")))))</f>
        <v>Media</v>
      </c>
      <c r="AS22" s="471">
        <f>O22-(O22*AO22:AO23)</f>
        <v>1.2000000000000002</v>
      </c>
      <c r="AT22" s="451" t="str">
        <f>IF(AS22=5,"Significativo",IF(AS22=4,"Alto",IF(AS22=3,"Medio",IF(AS22=2,"Bajo",IF(AS22=1,"No Significativo","No Significativo")))))</f>
        <v>No Significativo</v>
      </c>
      <c r="AU22" s="451" t="str">
        <f>Q22</f>
        <v>Financiera</v>
      </c>
      <c r="AV22" s="452">
        <f>AQ22*AS22</f>
        <v>3.6000000000000005</v>
      </c>
      <c r="AW22" s="451" t="str">
        <f>IF(AV22=1,"Bajo",IF(AV22=2,"Bajo",IF(AV22=3,"Bajo",IF(AV22=4,"Bajo",IF(AV22=5,"Medio",IF(AV22=6,"Medio",IF(AV22=8,"Medio",IF(AV22=9,"Medio",IF(AV22=10,"Medio",IF(AV22=12,"Medio",IF(AV22=15,"Alto",IF(AV22=16,"Alto",IF(AV22=20,"Alto",IF(AV22=25,"Alto","Bajo"))))))))))))))</f>
        <v>Bajo</v>
      </c>
      <c r="AX22" s="453" t="str">
        <f>IF(AV22=1," Aceptar el riesgo. No determinar acciones.",IF(AV22=2," Aceptar el riesgo. No determinar acciones.",IF(AV22=3," Aceptar el riesgo. No determinar acciones.",IF(AV22=4," Aceptar el riesgo. No determinar acciones.",IF(AV22=5," Evaluar a juicio de experto la nececidad de deterrminar acciones para prevenir su ocurrencia",IF(AV22=6," Evaluar a juicio de experto la nececidad de deterrminar acciones para prevenir su ocurrencia",IF(AV22=8," Evaluar a juicio de experto la nececidad de deterrminar acciones para prevenir su ocurrencia",IF(AV22=9," Evaluar a juicio de experto la nececidad de deterrminar acciones para prevenir su ocurrencia",IF(AV22=10," Evaluar a juicio de experto la nececidad de deterrminar acciones para prevenir su ocurrencia",IF(AV22=12," Evaluar a juicio de experto la nececidad de deterrminar acciones para prevenir su ocurrencia",IF(AV22=15," Deterrminar acciones para prevenir su ocurrencia, compartirla o eliminarla.",IF(AV22=16," Deterrminar acciones para prevenir su ocurrencia, compartirla o eliminarla.",IF(AV22=20," Deterrminar acciones para prevenir su ocurrencia, compartirla o eliminarla.",IF(AV22=25," Deterrminar acciones para prevenir su ocurrencia, compartirla o eliminarla."," Aceptar el riesgo. No determinar acciones."))))))))))))))</f>
        <v xml:space="preserve"> Aceptar el riesgo. No determinar acciones.</v>
      </c>
      <c r="AZ22" s="454"/>
      <c r="BA22" s="456"/>
      <c r="BB22" s="458"/>
    </row>
    <row r="23" spans="2:54" ht="40.5" customHeight="1">
      <c r="B23" s="649"/>
      <c r="C23" s="461"/>
      <c r="D23" s="637"/>
      <c r="E23" s="638"/>
      <c r="F23" s="637"/>
      <c r="G23" s="638"/>
      <c r="H23" s="645"/>
      <c r="I23" s="645"/>
      <c r="J23" s="253" t="s">
        <v>960</v>
      </c>
      <c r="K23" s="265" t="s">
        <v>945</v>
      </c>
      <c r="M23" s="462"/>
      <c r="N23" s="462"/>
      <c r="O23" s="462"/>
      <c r="P23" s="462"/>
      <c r="Q23" s="462"/>
      <c r="R23" s="462"/>
      <c r="S23" s="514"/>
      <c r="U23" s="251" t="str">
        <f t="shared" si="3"/>
        <v>Realización de auditorias internas.</v>
      </c>
      <c r="V23" s="245" t="s">
        <v>120</v>
      </c>
      <c r="W23" s="245" t="s">
        <v>121</v>
      </c>
      <c r="X23" s="448">
        <v>2</v>
      </c>
      <c r="Y23" s="449"/>
      <c r="Z23" s="450"/>
      <c r="AA23" s="448">
        <v>1</v>
      </c>
      <c r="AB23" s="449"/>
      <c r="AC23" s="450"/>
      <c r="AD23" s="448">
        <v>2</v>
      </c>
      <c r="AE23" s="449"/>
      <c r="AF23" s="450"/>
      <c r="AG23" s="448">
        <v>2</v>
      </c>
      <c r="AH23" s="449"/>
      <c r="AI23" s="450"/>
      <c r="AJ23" s="255">
        <f t="shared" si="0"/>
        <v>0.875</v>
      </c>
      <c r="AK23" s="243" t="str">
        <f t="shared" si="1"/>
        <v>Efectivo</v>
      </c>
      <c r="AL23" s="474"/>
      <c r="AM23" s="474"/>
      <c r="AN23" s="513"/>
      <c r="AO23" s="474"/>
      <c r="AQ23" s="471"/>
      <c r="AR23" s="470"/>
      <c r="AS23" s="471"/>
      <c r="AT23" s="451"/>
      <c r="AU23" s="451"/>
      <c r="AV23" s="452"/>
      <c r="AW23" s="451"/>
      <c r="AX23" s="453"/>
      <c r="AZ23" s="464"/>
      <c r="BA23" s="494"/>
      <c r="BB23" s="492"/>
    </row>
    <row r="24" spans="2:54" ht="42.75" customHeight="1">
      <c r="B24" s="649"/>
      <c r="C24" s="461" t="s">
        <v>949</v>
      </c>
      <c r="D24" s="637"/>
      <c r="E24" s="638"/>
      <c r="F24" s="637"/>
      <c r="G24" s="637" t="s">
        <v>119</v>
      </c>
      <c r="H24" s="641"/>
      <c r="I24" s="641"/>
      <c r="J24" s="495" t="s">
        <v>973</v>
      </c>
      <c r="K24" s="105" t="s">
        <v>108</v>
      </c>
      <c r="M24" s="462">
        <v>3</v>
      </c>
      <c r="N24" s="462" t="str">
        <f>IF(M24=5,"Esperada",IF(M24=4,"Alta",IF(M24=3,"Media",IF(M24=2,"Baja",IF(M24=1,"Remota","0")))))</f>
        <v>Media</v>
      </c>
      <c r="O24" s="462">
        <v>4</v>
      </c>
      <c r="P24" s="462" t="str">
        <f>IF(O24=5,"Significativo",IF(O24=4,"Alto",IF(O24=3,"Medio",IF(O24=2,"Bajo",IF(O24=1,"No Significativo","0")))))</f>
        <v>Alto</v>
      </c>
      <c r="Q24" s="462" t="s">
        <v>44</v>
      </c>
      <c r="R24" s="462">
        <f>O24*M24</f>
        <v>12</v>
      </c>
      <c r="S24" s="463" t="str">
        <f>IF(R24=1,"Bajo",IF(R24=2,"Bajo",IF(R24=3,"Bajo",IF(R24=4,"Bajo",IF(R24=5,"Medio",IF(R24=6,"Medio",IF(R24=8,"Medio",IF(R24=9,"Medio",IF(R24=10,"Medio",IF(R24=12,"Medio",IF(R24=15,"Alto",IF(R24=16,"Alto",IF(R24=20,"Alto",IF(R24=25,"Alto","0"))))))))))))))</f>
        <v>Medio</v>
      </c>
      <c r="U24" s="253" t="str">
        <f t="shared" si="3"/>
        <v>Auditorias de control interno</v>
      </c>
      <c r="V24" s="245" t="s">
        <v>120</v>
      </c>
      <c r="W24" s="245" t="s">
        <v>107</v>
      </c>
      <c r="X24" s="462">
        <v>2</v>
      </c>
      <c r="Y24" s="462"/>
      <c r="Z24" s="462"/>
      <c r="AA24" s="462">
        <v>1</v>
      </c>
      <c r="AB24" s="462"/>
      <c r="AC24" s="462"/>
      <c r="AD24" s="462">
        <v>2</v>
      </c>
      <c r="AE24" s="462"/>
      <c r="AF24" s="462"/>
      <c r="AG24" s="462">
        <v>2</v>
      </c>
      <c r="AH24" s="462"/>
      <c r="AI24" s="462"/>
      <c r="AJ24" s="510">
        <f t="shared" si="0"/>
        <v>0.875</v>
      </c>
      <c r="AK24" s="472" t="str">
        <f t="shared" si="1"/>
        <v>Efectivo</v>
      </c>
      <c r="AL24" s="481">
        <v>0</v>
      </c>
      <c r="AM24" s="481" t="str">
        <f>IF(AND(AL24&gt;=0%,AL24&lt;40%),"0% ",IF(AND(AL24&gt;=41%,AL24&lt;60%),"20%",IF(AND(AL24&gt;=61%,AL24&lt;80%),"40%",IF(AND(AL24&gt;=81%,AL24&lt;90%),"60%", IF(AND(AL24&gt;=91%,AL24&lt;=100%),"80","0%")))))</f>
        <v xml:space="preserve">0% </v>
      </c>
      <c r="AN24" s="481">
        <f>AVERAGE(AJ24)</f>
        <v>0.875</v>
      </c>
      <c r="AO24" s="481" t="str">
        <f>IF(AND(AN24&gt;=0%,AN24&lt;40%),"0% ",IF(AND(AN24&gt;=41%,AN24&lt;60%),"20%",IF(AND(AN24&gt;=61%,AN24&lt;80%),"40%",IF(AND(AN24&gt;=81%,AN24&lt;90%),"60%", IF(AND(AN24&gt;=91%,AN24&lt;=100%),"80","0%")))))</f>
        <v>60%</v>
      </c>
      <c r="AQ24" s="471">
        <f>M24-(M24*AL24:AL25)</f>
        <v>3</v>
      </c>
      <c r="AR24" s="470" t="str">
        <f>IF(AQ24=5,"Esperada",IF(AQ24=4,"Alta",IF(AQ24=3,"Media",IF(AQ24=2,"Baja",IF(AQ24=1,"Remota","Remota")))))</f>
        <v>Media</v>
      </c>
      <c r="AS24" s="471">
        <f>O24-(O24*AO24:AO25)</f>
        <v>1.6</v>
      </c>
      <c r="AT24" s="451" t="str">
        <f>IF(AS24=5,"Significativo",IF(AS24=4,"Alto",IF(AS24=3,"Medio",IF(AS24=2,"Bajo",IF(AS24=1,"No Significativo","No Significativo")))))</f>
        <v>No Significativo</v>
      </c>
      <c r="AU24" s="451" t="str">
        <f>Q24</f>
        <v>Usuarios y mercado</v>
      </c>
      <c r="AV24" s="452">
        <f>AQ24*AS24</f>
        <v>4.8000000000000007</v>
      </c>
      <c r="AW24" s="451" t="str">
        <f>IF(AV24=1,"Bajo",IF(AV24=2,"Bajo",IF(AV24=3,"Bajo",IF(AV24=4,"Bajo",IF(AV24=5,"Medio",IF(AV24=6,"Medio",IF(AV24=8,"Medio",IF(AV24=9,"Medio",IF(AV24=10,"Medio",IF(AV24=12,"Medio",IF(AV24=15,"Alto",IF(AV24=16,"Alto",IF(AV24=20,"Alto",IF(AV24=25,"Alto","Bajo"))))))))))))))</f>
        <v>Bajo</v>
      </c>
      <c r="AX24" s="453" t="str">
        <f>IF(AV24=1," Aceptar el riesgo. No determinar acciones.",IF(AV24=2," Aceptar el riesgo. No determinar acciones.",IF(AV24=3," Aceptar el riesgo. No determinar acciones.",IF(AV24=4," Aceptar el riesgo. No determinar acciones.",IF(AV24=5," Evaluar a juicio de experto la nececidad de deterrminar acciones para prevenir su ocurrencia",IF(AV24=6," Evaluar a juicio de experto la nececidad de deterrminar acciones para prevenir su ocurrencia",IF(AV24=8," Evaluar a juicio de experto la nececidad de deterrminar acciones para prevenir su ocurrencia",IF(AV24=9," Evaluar a juicio de experto la nececidad de deterrminar acciones para prevenir su ocurrencia",IF(AV24=10," Evaluar a juicio de experto la nececidad de deterrminar acciones para prevenir su ocurrencia",IF(AV24=12," Evaluar a juicio de experto la nececidad de deterrminar acciones para prevenir su ocurrencia",IF(AV24=15," Deterrminar acciones para prevenir su ocurrencia, compartirla o eliminarla.",IF(AV24=16," Deterrminar acciones para prevenir su ocurrencia, compartirla o eliminarla.",IF(AV24=20," Deterrminar acciones para prevenir su ocurrencia, compartirla o eliminarla.",IF(AV24=25," Deterrminar acciones para prevenir su ocurrencia, compartirla o eliminarla."," Aceptar el riesgo. No determinar acciones."))))))))))))))</f>
        <v xml:space="preserve"> Aceptar el riesgo. No determinar acciones.</v>
      </c>
      <c r="AZ24" s="454"/>
      <c r="BA24" s="456"/>
      <c r="BB24" s="458"/>
    </row>
    <row r="25" spans="2:54" ht="39" customHeight="1">
      <c r="B25" s="650"/>
      <c r="C25" s="461"/>
      <c r="D25" s="637"/>
      <c r="E25" s="638"/>
      <c r="F25" s="637"/>
      <c r="G25" s="637"/>
      <c r="H25" s="642"/>
      <c r="I25" s="642"/>
      <c r="J25" s="496"/>
      <c r="K25" s="285" t="s">
        <v>217</v>
      </c>
      <c r="M25" s="462"/>
      <c r="N25" s="462"/>
      <c r="O25" s="462"/>
      <c r="P25" s="462"/>
      <c r="Q25" s="462"/>
      <c r="R25" s="462"/>
      <c r="S25" s="463"/>
      <c r="U25" s="253" t="str">
        <f t="shared" si="3"/>
        <v>Reuniones de seguimiento a los acuerdos y/o compromisos adquiridos con las partes involucradas</v>
      </c>
      <c r="V25" s="245" t="s">
        <v>120</v>
      </c>
      <c r="W25" s="245" t="s">
        <v>107</v>
      </c>
      <c r="X25" s="462"/>
      <c r="Y25" s="462"/>
      <c r="Z25" s="462"/>
      <c r="AA25" s="462"/>
      <c r="AB25" s="462"/>
      <c r="AC25" s="462"/>
      <c r="AD25" s="462"/>
      <c r="AE25" s="462"/>
      <c r="AF25" s="462"/>
      <c r="AG25" s="462"/>
      <c r="AH25" s="462"/>
      <c r="AI25" s="462"/>
      <c r="AJ25" s="510"/>
      <c r="AK25" s="472"/>
      <c r="AL25" s="481"/>
      <c r="AM25" s="481"/>
      <c r="AN25" s="481"/>
      <c r="AO25" s="481"/>
      <c r="AQ25" s="471"/>
      <c r="AR25" s="470"/>
      <c r="AS25" s="471"/>
      <c r="AT25" s="451"/>
      <c r="AU25" s="451"/>
      <c r="AV25" s="452"/>
      <c r="AW25" s="451"/>
      <c r="AX25" s="453"/>
      <c r="AZ25" s="455"/>
      <c r="BA25" s="457"/>
      <c r="BB25" s="459"/>
    </row>
    <row r="26" spans="2:54" ht="70.5" customHeight="1">
      <c r="B26" s="636" t="s">
        <v>235</v>
      </c>
      <c r="C26" s="285" t="s">
        <v>999</v>
      </c>
      <c r="D26" s="291"/>
      <c r="E26" s="292"/>
      <c r="F26" s="291" t="s">
        <v>119</v>
      </c>
      <c r="G26" s="291"/>
      <c r="H26" s="293"/>
      <c r="I26" s="293"/>
      <c r="J26" s="285" t="s">
        <v>985</v>
      </c>
      <c r="K26" s="261" t="s">
        <v>981</v>
      </c>
      <c r="M26" s="273">
        <v>3</v>
      </c>
      <c r="N26" s="273" t="str">
        <f>IF(M26=5,"Esperada",IF(M26=4,"Alta",IF(M26=3,"Media",IF(M26=2,"Baja",IF(M26=1,"Remota","0")))))</f>
        <v>Media</v>
      </c>
      <c r="O26" s="273">
        <v>3</v>
      </c>
      <c r="P26" s="273" t="str">
        <f>IF(O26=5,"Significativo",IF(O26=4,"Alto",IF(O26=3,"Medio",IF(O26=2,"Bajo",IF(O26=1,"No Significativo","0")))))</f>
        <v>Medio</v>
      </c>
      <c r="Q26" s="273" t="s">
        <v>49</v>
      </c>
      <c r="R26" s="273">
        <f>O26*M26</f>
        <v>9</v>
      </c>
      <c r="S26" s="280" t="str">
        <f>IF(R26=1,"Bajo",IF(R26=2,"Bajo",IF(R26=3,"Bajo",IF(R26=4,"Bajo",IF(R26=5,"Medio",IF(R26=6,"Medio",IF(R26=8,"Medio",IF(R26=9,"Medio",IF(R26=10,"Medio",IF(R26=12,"Medio",IF(R26=15,"Alto",IF(R26=16,"Alto",IF(R26=20,"Alto",IF(R26=25,"Alto","0"))))))))))))))</f>
        <v>Medio</v>
      </c>
      <c r="U26" s="285" t="str">
        <f t="shared" si="3"/>
        <v>Realización y desarrollo y socializacion de matriz de identificacion de peligro y valoracion de riesgo.</v>
      </c>
      <c r="V26" s="245" t="s">
        <v>109</v>
      </c>
      <c r="W26" s="289" t="s">
        <v>121</v>
      </c>
      <c r="X26" s="462">
        <v>2</v>
      </c>
      <c r="Y26" s="462"/>
      <c r="Z26" s="462"/>
      <c r="AA26" s="462">
        <v>1</v>
      </c>
      <c r="AB26" s="462"/>
      <c r="AC26" s="462"/>
      <c r="AD26" s="462">
        <v>2</v>
      </c>
      <c r="AE26" s="462"/>
      <c r="AF26" s="462"/>
      <c r="AG26" s="462">
        <v>2</v>
      </c>
      <c r="AH26" s="462"/>
      <c r="AI26" s="462"/>
      <c r="AJ26" s="255">
        <f t="shared" ref="AJ26:AJ33" si="10">((X26/2)+(AA26/2)+(AD26/2)+(AG26/2))/4</f>
        <v>0.875</v>
      </c>
      <c r="AK26" s="270" t="str">
        <f>IF(AND(AJ26&gt;=0%,AJ26&lt;40%),"No Efectivo",IF(AND(AJ26&gt;=41%,AJ26&lt;60%),"Poco Efectivo",IF(AND(AJ26&gt;=61%,AJ26&lt;80%),"Medianamente Efectivo",IF(AND(AJ26&gt;=81%,AJ26&lt;90%),"Efectivo", IF(AND(AJ26&gt;=91%,AJ26&lt;=100%),"Altamente Efectivo")))))</f>
        <v>Efectivo</v>
      </c>
      <c r="AL26" s="275">
        <v>0.88</v>
      </c>
      <c r="AM26" s="275" t="str">
        <f>IF(AND(AL26&gt;=0%,AL26&lt;40%),"0% ",IF(AND(AL26&gt;=41%,AL26&lt;60%),"20%",IF(AND(AL26&gt;=61%,AL26&lt;80%),"40%",IF(AND(AL26&gt;=81%,AL26&lt;90%),"60%", IF(AND(AL26&gt;=91%,AL26&lt;=100%),"80","0%")))))</f>
        <v>60%</v>
      </c>
      <c r="AN26" s="275">
        <f>AVERAGE(AJ26:AJ26)</f>
        <v>0.875</v>
      </c>
      <c r="AO26" s="275" t="str">
        <f>IF(AND(AN26&gt;=0%,AN26&lt;40%),"0% ",IF(AND(AN26&gt;=41%,AN26&lt;60%),"20%",IF(AND(AN26&gt;=61%,AN26&lt;80%),"40%",IF(AND(AN26&gt;=81%,AN26&lt;90%),"60%", IF(AND(AN26&gt;=91%,AN26&lt;=100%),"80","0%")))))</f>
        <v>60%</v>
      </c>
      <c r="AQ26" s="267">
        <f>M26-(M26*AL26)</f>
        <v>0.35999999999999988</v>
      </c>
      <c r="AR26" s="266" t="str">
        <f>IF(AQ26=5,"Esperada",IF(AQ26=4,"Alta",IF(AQ26=3,"Media",IF(AQ26=2,"Baja",IF(AQ26=1,"Remota","Remota")))))</f>
        <v>Remota</v>
      </c>
      <c r="AS26" s="267">
        <f>O26-(O26*AO26)</f>
        <v>1.2000000000000002</v>
      </c>
      <c r="AT26" s="268" t="str">
        <f>IF(AS26=5,"Significativo",IF(AS26=4,"Alto",IF(AS26=3,"Medio",IF(AS26=2,"Bajo",IF(AS26=1,"No Significativo","No Significativo")))))</f>
        <v>No Significativo</v>
      </c>
      <c r="AU26" s="268" t="str">
        <f>Q26</f>
        <v>Salud y Seguridad en el Trabajo</v>
      </c>
      <c r="AV26" s="269">
        <f>AQ26*AS26</f>
        <v>0.43199999999999994</v>
      </c>
      <c r="AW26" s="268" t="str">
        <f>IF(AV26=1,"Bajo",IF(AV26=2,"Bajo",IF(AV26=3,"Bajo",IF(AV26=4,"Bajo",IF(AV26=5,"Medio",IF(AV26=6,"Medio",IF(AV26=8,"Medio",IF(AV26=9,"Medio",IF(AV26=10,"Medio",IF(AV26=12,"Medio",IF(AV26=15,"Alto",IF(AV26=16,"Alto",IF(AV26=20,"Alto",IF(AV26=25,"Alto","Bajo"))))))))))))))</f>
        <v>Bajo</v>
      </c>
      <c r="AX26" s="268" t="str">
        <f>IF(AV26=1," Aceptar el riesgo. No determinar acciones.",IF(AV26=2," Aceptar el riesgo. No determinar acciones.",IF(AV26=3," Aceptar el riesgo. No determinar acciones.",IF(AV26=4," Aceptar el riesgo. No determinar acciones.",IF(AV26=5," Evaluar a juicio de experto la nececidad de deterrminar acciones para prevenir su ocurrencia",IF(AV26=6," Evaluar a juicio de experto la nececidad de deterrminar acciones para prevenir su ocurrencia",IF(AV26=8," Evaluar a juicio de experto la nececidad de deterrminar acciones para prevenir su ocurrencia",IF(AV26=9," Evaluar a juicio de experto la nececidad de deterrminar acciones para prevenir su ocurrencia",IF(AV26=10," Evaluar a juicio de experto la nececidad de deterrminar acciones para prevenir su ocurrencia",IF(AV26=12," Evaluar a juicio de experto la nececidad de deterrminar acciones para prevenir su ocurrencia",IF(AV26=15," Deterrminar acciones para prevenir su ocurrencia, compartirla o eliminarla.",IF(AV26=16," Deterrminar acciones para prevenir su ocurrencia, compartirla o eliminarla.",IF(AV26=20," Deterrminar acciones para prevenir su ocurrencia, compartirla o eliminarla.",IF(AV26=25," Deterrminar acciones para prevenir su ocurrencia, compartirla o eliminarla."," Aceptar el riesgo. No determinar acciones."))))))))))))))</f>
        <v xml:space="preserve"> Aceptar el riesgo. No determinar acciones.</v>
      </c>
      <c r="AZ26" s="270"/>
      <c r="BA26" s="271"/>
      <c r="BB26" s="272"/>
    </row>
    <row r="27" spans="2:54" ht="38.25" customHeight="1">
      <c r="B27" s="636"/>
      <c r="C27" s="461" t="s">
        <v>963</v>
      </c>
      <c r="D27" s="637"/>
      <c r="E27" s="638"/>
      <c r="F27" s="638" t="s">
        <v>119</v>
      </c>
      <c r="G27" s="637"/>
      <c r="H27" s="641"/>
      <c r="I27" s="641"/>
      <c r="J27" s="285" t="s">
        <v>996</v>
      </c>
      <c r="K27" s="253" t="s">
        <v>986</v>
      </c>
      <c r="M27" s="462">
        <v>3</v>
      </c>
      <c r="N27" s="462" t="str">
        <f>IF(M27=5,"Esperada",IF(M27=4,"Alta",IF(M27=3,"Media",IF(M27=2,"Baja",IF(M27=1,"Remota","0")))))</f>
        <v>Media</v>
      </c>
      <c r="O27" s="462">
        <v>4</v>
      </c>
      <c r="P27" s="462" t="str">
        <f>IF(O27=5,"Significativo",IF(O27=4,"Alto",IF(O27=3,"Medio",IF(O27=2,"Bajo",IF(O27=1,"No Significativo","0")))))</f>
        <v>Alto</v>
      </c>
      <c r="Q27" s="462" t="s">
        <v>49</v>
      </c>
      <c r="R27" s="462">
        <f>O27*M27</f>
        <v>12</v>
      </c>
      <c r="S27" s="463" t="str">
        <f>IF(R27=1,"Bajo",IF(R27=2,"Bajo",IF(R27=3,"Bajo",IF(R27=4,"Bajo",IF(R27=5,"Medio",IF(R27=6,"Medio",IF(R27=8,"Medio",IF(R27=9,"Medio",IF(R27=10,"Medio",IF(R27=12,"Medio",IF(R27=15,"Alto",IF(R27=16,"Alto",IF(R27=20,"Alto",IF(R27=25,"Alto","0"))))))))))))))</f>
        <v>Medio</v>
      </c>
      <c r="U27" s="285" t="str">
        <f t="shared" si="3"/>
        <v>Realización y desarrollo y socializacion de matriz de identificacion de peligro y valoracion de riesgo y programas SST</v>
      </c>
      <c r="V27" s="245" t="s">
        <v>109</v>
      </c>
      <c r="W27" s="289" t="s">
        <v>121</v>
      </c>
      <c r="X27" s="462">
        <v>2</v>
      </c>
      <c r="Y27" s="462"/>
      <c r="Z27" s="462"/>
      <c r="AA27" s="462">
        <v>1</v>
      </c>
      <c r="AB27" s="462"/>
      <c r="AC27" s="462"/>
      <c r="AD27" s="462">
        <v>2</v>
      </c>
      <c r="AE27" s="462"/>
      <c r="AF27" s="462"/>
      <c r="AG27" s="462">
        <v>2</v>
      </c>
      <c r="AH27" s="462"/>
      <c r="AI27" s="462"/>
      <c r="AJ27" s="255">
        <f t="shared" si="10"/>
        <v>0.875</v>
      </c>
      <c r="AK27" s="243" t="str">
        <f t="shared" ref="AK27:AK34" si="11">IF(AND(AJ27&gt;=0%,AJ27&lt;40%),"No Efectivo",IF(AND(AJ27&gt;=41%,AJ27&lt;60%),"Poco Efectivo",IF(AND(AJ27&gt;=61%,AJ27&lt;80%),"Medianamente Efectivo",IF(AND(AJ27&gt;=81%,AJ27&lt;90%),"Efectivo", IF(AND(AJ27&gt;=91%,AJ27&lt;=100%),"Altamente Efectivo")))))</f>
        <v>Efectivo</v>
      </c>
      <c r="AL27" s="247">
        <v>0.88</v>
      </c>
      <c r="AM27" s="247" t="str">
        <f>IF(AND(AL27&gt;=0%,AL27&lt;40%),"0% ",IF(AND(AL27&gt;=41%,AL27&lt;60%),"20%",IF(AND(AL27&gt;=61%,AL27&lt;80%),"40%",IF(AND(AL27&gt;=81%,AL27&lt;90%),"60%", IF(AND(AL27&gt;=91%,AL27&lt;=100%),"80","0%")))))</f>
        <v>60%</v>
      </c>
      <c r="AN27" s="247">
        <v>0</v>
      </c>
      <c r="AO27" s="247" t="str">
        <f>IF(AND(AN27&gt;=0%,AN27&lt;40%),"0% ",IF(AND(AN27&gt;=41%,AN27&lt;60%),"20%",IF(AND(AN27&gt;=61%,AN27&lt;80%),"40%",IF(AND(AN27&gt;=81%,AN27&lt;90%),"60%", IF(AND(AN27&gt;=91%,AN27&lt;=100%),"80","0%")))))</f>
        <v xml:space="preserve">0% </v>
      </c>
      <c r="AQ27" s="471">
        <f>M27-(M27*AL27:AL30)</f>
        <v>0.35999999999999988</v>
      </c>
      <c r="AR27" s="470" t="str">
        <f>IF(AQ27=5,"Esperada",IF(AQ27=4,"Alta",IF(AQ27=3,"Media",IF(AQ27=2,"Baja",IF(AQ27=1,"Remota","Remota")))))</f>
        <v>Remota</v>
      </c>
      <c r="AS27" s="471">
        <f>O27-(O27*AO27:AO30)</f>
        <v>4</v>
      </c>
      <c r="AT27" s="451" t="str">
        <f>IF(AS27=5,"Significativo",IF(AS27=4,"Alto",IF(AS27=3,"Medio",IF(AS27=2,"Bajo",IF(AS27=1,"No Significativo","No Significativo")))))</f>
        <v>Alto</v>
      </c>
      <c r="AU27" s="451" t="str">
        <f>Q27</f>
        <v>Salud y Seguridad en el Trabajo</v>
      </c>
      <c r="AV27" s="452">
        <f>AQ27*AS27</f>
        <v>1.4399999999999995</v>
      </c>
      <c r="AW27" s="451" t="str">
        <f>IF(AV27=1,"Bajo",IF(AV27=2,"Bajo",IF(AV27=3,"Bajo",IF(AV27=4,"Bajo",IF(AV27=5,"Medio",IF(AV27=6,"Medio",IF(AV27=8,"Medio",IF(AV27=9,"Medio",IF(AV27=10,"Medio",IF(AV27=12,"Medio",IF(AV27=15,"Alto",IF(AV27=16,"Alto",IF(AV27=20,"Alto",IF(AV27=25,"Alto","Bajo"))))))))))))))</f>
        <v>Bajo</v>
      </c>
      <c r="AX27" s="451" t="str">
        <f>IF(AV27=1," Aceptar el riesgo. No determinar acciones.",IF(AV27=2," Aceptar el riesgo. No determinar acciones.",IF(AV27=3," Aceptar el riesgo. No determinar acciones.",IF(AV27=4," Aceptar el riesgo. No determinar acciones.",IF(AV27=5," Evaluar a juicio de experto la nececidad de deterrminar acciones para prevenir su ocurrencia",IF(AV27=6," Evaluar a juicio de experto la nececidad de deterrminar acciones para prevenir su ocurrencia",IF(AV27=8," Evaluar a juicio de experto la nececidad de deterrminar acciones para prevenir su ocurrencia",IF(AV27=9," Evaluar a juicio de experto la nececidad de deterrminar acciones para prevenir su ocurrencia",IF(AV27=10," Evaluar a juicio de experto la nececidad de deterrminar acciones para prevenir su ocurrencia",IF(AV27=12," Evaluar a juicio de experto la nececidad de deterrminar acciones para prevenir su ocurrencia",IF(AV27=15," Deterrminar acciones para prevenir su ocurrencia, compartirla o eliminarla.",IF(AV27=16," Deterrminar acciones para prevenir su ocurrencia, compartirla o eliminarla.",IF(AV27=20," Deterrminar acciones para prevenir su ocurrencia, compartirla o eliminarla.",IF(AV27=25," Deterrminar acciones para prevenir su ocurrencia, compartirla o eliminarla."," Aceptar el riesgo. No determinar acciones."))))))))))))))</f>
        <v xml:space="preserve"> Aceptar el riesgo. No determinar acciones.</v>
      </c>
      <c r="AZ27" s="472"/>
      <c r="BA27" s="473"/>
      <c r="BB27" s="474"/>
    </row>
    <row r="28" spans="2:54" ht="32.25" customHeight="1">
      <c r="B28" s="636"/>
      <c r="C28" s="461"/>
      <c r="D28" s="637"/>
      <c r="E28" s="638"/>
      <c r="F28" s="637"/>
      <c r="G28" s="637"/>
      <c r="H28" s="643"/>
      <c r="I28" s="643"/>
      <c r="J28" s="253" t="s">
        <v>964</v>
      </c>
      <c r="K28" s="285" t="s">
        <v>986</v>
      </c>
      <c r="M28" s="462"/>
      <c r="N28" s="462"/>
      <c r="O28" s="462"/>
      <c r="P28" s="462"/>
      <c r="Q28" s="462"/>
      <c r="R28" s="462"/>
      <c r="S28" s="463"/>
      <c r="U28" s="285" t="str">
        <f t="shared" si="3"/>
        <v>Realización y desarrollo y socializacion de matriz de identificacion de peligro y valoracion de riesgo y programas SST</v>
      </c>
      <c r="V28" s="245" t="s">
        <v>120</v>
      </c>
      <c r="W28" s="289" t="s">
        <v>121</v>
      </c>
      <c r="X28" s="462">
        <v>2</v>
      </c>
      <c r="Y28" s="462"/>
      <c r="Z28" s="462"/>
      <c r="AA28" s="462">
        <v>1</v>
      </c>
      <c r="AB28" s="462"/>
      <c r="AC28" s="462"/>
      <c r="AD28" s="462">
        <v>2</v>
      </c>
      <c r="AE28" s="462"/>
      <c r="AF28" s="462"/>
      <c r="AG28" s="462">
        <v>2</v>
      </c>
      <c r="AH28" s="462"/>
      <c r="AI28" s="462"/>
      <c r="AJ28" s="255">
        <f t="shared" si="10"/>
        <v>0.875</v>
      </c>
      <c r="AK28" s="243" t="str">
        <f t="shared" si="11"/>
        <v>Efectivo</v>
      </c>
      <c r="AL28" s="480">
        <v>0</v>
      </c>
      <c r="AM28" s="480" t="str">
        <f>IF(AND(AL28&gt;=0%,AL28&lt;40%),"0% ",IF(AND(AL28&gt;=41%,AL28&lt;60%),"20%",IF(AND(AL28&gt;=61%,AL28&lt;80%),"40%",IF(AND(AL28&gt;=81%,AL28&lt;90%),"60%", IF(AND(AL28&gt;=91%,AL28&lt;=100%),"80","0%")))))</f>
        <v xml:space="preserve">0% </v>
      </c>
      <c r="AN28" s="480">
        <f>AVERAGE(AJ28:AJ30)</f>
        <v>0.875</v>
      </c>
      <c r="AO28" s="480" t="str">
        <f>IF(AND(AN28&gt;=0%,AN28&lt;40%),"0% ",IF(AND(AN28&gt;=41%,AN28&lt;60%),"20%",IF(AND(AN28&gt;=61%,AN28&lt;80%),"40%",IF(AND(AN28&gt;=81%,AN28&lt;90%),"60%", IF(AND(AN28&gt;=91%,AN28&lt;=100%),"80","0%")))))</f>
        <v>60%</v>
      </c>
      <c r="AQ28" s="471"/>
      <c r="AR28" s="470"/>
      <c r="AS28" s="471"/>
      <c r="AT28" s="451"/>
      <c r="AU28" s="451"/>
      <c r="AV28" s="452"/>
      <c r="AW28" s="451"/>
      <c r="AX28" s="451"/>
      <c r="AZ28" s="472"/>
      <c r="BA28" s="473"/>
      <c r="BB28" s="474"/>
    </row>
    <row r="29" spans="2:54" ht="54" customHeight="1">
      <c r="B29" s="636"/>
      <c r="C29" s="461"/>
      <c r="D29" s="637"/>
      <c r="E29" s="638"/>
      <c r="F29" s="637"/>
      <c r="G29" s="637"/>
      <c r="H29" s="643"/>
      <c r="I29" s="643"/>
      <c r="J29" s="285" t="s">
        <v>965</v>
      </c>
      <c r="K29" s="270" t="s">
        <v>987</v>
      </c>
      <c r="M29" s="462"/>
      <c r="N29" s="462"/>
      <c r="O29" s="462"/>
      <c r="P29" s="462"/>
      <c r="Q29" s="462"/>
      <c r="R29" s="462"/>
      <c r="S29" s="463"/>
      <c r="U29" s="285" t="str">
        <f t="shared" si="3"/>
        <v>Dotacion de EPP, implementacion de programas SST, y aplicación de autocuidado</v>
      </c>
      <c r="V29" s="245" t="s">
        <v>109</v>
      </c>
      <c r="W29" s="289" t="s">
        <v>121</v>
      </c>
      <c r="X29" s="462">
        <v>2</v>
      </c>
      <c r="Y29" s="462"/>
      <c r="Z29" s="462"/>
      <c r="AA29" s="462">
        <v>1</v>
      </c>
      <c r="AB29" s="462"/>
      <c r="AC29" s="462"/>
      <c r="AD29" s="462">
        <v>2</v>
      </c>
      <c r="AE29" s="462"/>
      <c r="AF29" s="462"/>
      <c r="AG29" s="462">
        <v>2</v>
      </c>
      <c r="AH29" s="462"/>
      <c r="AI29" s="462"/>
      <c r="AJ29" s="255">
        <f t="shared" si="10"/>
        <v>0.875</v>
      </c>
      <c r="AK29" s="243" t="str">
        <f t="shared" si="11"/>
        <v>Efectivo</v>
      </c>
      <c r="AL29" s="475"/>
      <c r="AM29" s="475"/>
      <c r="AN29" s="475"/>
      <c r="AO29" s="475"/>
      <c r="AQ29" s="471"/>
      <c r="AR29" s="470"/>
      <c r="AS29" s="471"/>
      <c r="AT29" s="451"/>
      <c r="AU29" s="451"/>
      <c r="AV29" s="452"/>
      <c r="AW29" s="451"/>
      <c r="AX29" s="451"/>
      <c r="AZ29" s="472"/>
      <c r="BA29" s="473"/>
      <c r="BB29" s="474"/>
    </row>
    <row r="30" spans="2:54" ht="48.75" customHeight="1">
      <c r="B30" s="636"/>
      <c r="C30" s="461"/>
      <c r="D30" s="637"/>
      <c r="E30" s="638"/>
      <c r="F30" s="637"/>
      <c r="G30" s="637"/>
      <c r="H30" s="643"/>
      <c r="I30" s="643"/>
      <c r="J30" s="285" t="s">
        <v>966</v>
      </c>
      <c r="K30" s="285" t="s">
        <v>986</v>
      </c>
      <c r="M30" s="462"/>
      <c r="N30" s="462"/>
      <c r="O30" s="462"/>
      <c r="P30" s="462"/>
      <c r="Q30" s="462"/>
      <c r="R30" s="462"/>
      <c r="S30" s="463"/>
      <c r="U30" s="285" t="str">
        <f t="shared" si="3"/>
        <v>Realización y desarrollo y socializacion de matriz de identificacion de peligro y valoracion de riesgo y programas SST</v>
      </c>
      <c r="V30" s="245" t="s">
        <v>109</v>
      </c>
      <c r="W30" s="289" t="s">
        <v>121</v>
      </c>
      <c r="X30" s="462">
        <v>2</v>
      </c>
      <c r="Y30" s="462"/>
      <c r="Z30" s="462"/>
      <c r="AA30" s="462">
        <v>1</v>
      </c>
      <c r="AB30" s="462"/>
      <c r="AC30" s="462"/>
      <c r="AD30" s="462">
        <v>2</v>
      </c>
      <c r="AE30" s="462"/>
      <c r="AF30" s="462"/>
      <c r="AG30" s="462">
        <v>2</v>
      </c>
      <c r="AH30" s="462"/>
      <c r="AI30" s="462"/>
      <c r="AJ30" s="255">
        <f t="shared" si="10"/>
        <v>0.875</v>
      </c>
      <c r="AK30" s="243" t="str">
        <f t="shared" si="11"/>
        <v>Efectivo</v>
      </c>
      <c r="AL30" s="476"/>
      <c r="AM30" s="476"/>
      <c r="AN30" s="476"/>
      <c r="AO30" s="476"/>
      <c r="AQ30" s="471"/>
      <c r="AR30" s="470"/>
      <c r="AS30" s="471"/>
      <c r="AT30" s="451"/>
      <c r="AU30" s="451"/>
      <c r="AV30" s="452"/>
      <c r="AW30" s="451"/>
      <c r="AX30" s="451"/>
      <c r="AZ30" s="472"/>
      <c r="BA30" s="473"/>
      <c r="BB30" s="474"/>
    </row>
    <row r="31" spans="2:54" ht="60" customHeight="1">
      <c r="B31" s="636"/>
      <c r="C31" s="285" t="s">
        <v>950</v>
      </c>
      <c r="D31" s="291"/>
      <c r="E31" s="292"/>
      <c r="F31" s="291"/>
      <c r="G31" s="291" t="s">
        <v>119</v>
      </c>
      <c r="H31" s="293"/>
      <c r="I31" s="293"/>
      <c r="J31" s="257" t="s">
        <v>967</v>
      </c>
      <c r="K31" s="288" t="s">
        <v>928</v>
      </c>
      <c r="M31" s="273">
        <v>3</v>
      </c>
      <c r="N31" s="273" t="str">
        <f>IF(M31=5,"Esperada",IF(M31=4,"Alta",IF(M31=3,"Media",IF(M31=2,"Baja",IF(M31=1,"Remota","0")))))</f>
        <v>Media</v>
      </c>
      <c r="O31" s="273">
        <v>4</v>
      </c>
      <c r="P31" s="273" t="str">
        <f>IF(O31=5,"Significativo",IF(O31=4,"Alto",IF(O31=3,"Medio",IF(O31=2,"Bajo",IF(O31=1,"No Significativo","0")))))</f>
        <v>Alto</v>
      </c>
      <c r="Q31" s="273" t="s">
        <v>44</v>
      </c>
      <c r="R31" s="273">
        <f>O31*M31</f>
        <v>12</v>
      </c>
      <c r="S31" s="280" t="str">
        <f>IF(R31=1,"Bajo",IF(R31=2,"Bajo",IF(R31=3,"Bajo",IF(R31=4,"Bajo",IF(R31=5,"Medio",IF(R31=6,"Medio",IF(R31=8,"Medio",IF(R31=9,"Medio",IF(R31=10,"Medio",IF(R31=12,"Medio",IF(R31=15,"Alto",IF(R31=16,"Alto",IF(R31=20,"Alto",IF(R31=25,"Alto","0"))))))))))))))</f>
        <v>Medio</v>
      </c>
      <c r="U31" s="251" t="str">
        <f t="shared" si="3"/>
        <v>Realización de auditorias internas</v>
      </c>
      <c r="V31" s="245" t="s">
        <v>120</v>
      </c>
      <c r="W31" s="289" t="s">
        <v>107</v>
      </c>
      <c r="X31" s="462">
        <v>2</v>
      </c>
      <c r="Y31" s="462"/>
      <c r="Z31" s="462"/>
      <c r="AA31" s="462">
        <v>1</v>
      </c>
      <c r="AB31" s="462"/>
      <c r="AC31" s="462"/>
      <c r="AD31" s="462">
        <v>2</v>
      </c>
      <c r="AE31" s="462"/>
      <c r="AF31" s="462"/>
      <c r="AG31" s="462">
        <v>2</v>
      </c>
      <c r="AH31" s="462"/>
      <c r="AI31" s="462"/>
      <c r="AJ31" s="255">
        <f t="shared" si="10"/>
        <v>0.875</v>
      </c>
      <c r="AK31" s="243" t="str">
        <f t="shared" si="11"/>
        <v>Efectivo</v>
      </c>
      <c r="AL31" s="275">
        <v>0.88</v>
      </c>
      <c r="AM31" s="275" t="str">
        <f>IF(AND(AL31&gt;=0%,AL31&lt;40%),"0% ",IF(AND(AL31&gt;=41%,AL31&lt;60%),"20%",IF(AND(AL31&gt;=61%,AL31&lt;80%),"40%",IF(AND(AL31&gt;=81%,AL31&lt;90%),"60%", IF(AND(AL31&gt;=91%,AL31&lt;=100%),"80","0%")))))</f>
        <v>60%</v>
      </c>
      <c r="AN31" s="275">
        <v>0.88</v>
      </c>
      <c r="AO31" s="275" t="str">
        <f>IF(AND(AN31&gt;=0%,AN31&lt;40%),"0% ",IF(AND(AN31&gt;=41%,AN31&lt;60%),"20%",IF(AND(AN31&gt;=61%,AN31&lt;80%),"40%",IF(AND(AN31&gt;=81%,AN31&lt;90%),"60%", IF(AND(AN31&gt;=91%,AN31&lt;=100%),"80","0%")))))</f>
        <v>60%</v>
      </c>
      <c r="AQ31" s="267">
        <f>M31-(M31*AL31:AL31)</f>
        <v>0.35999999999999988</v>
      </c>
      <c r="AR31" s="266" t="str">
        <f>IF(AQ31=5,"Esperada",IF(AQ31=4,"Alta",IF(AQ31=3,"Media",IF(AQ31=2,"Baja",IF(AQ31=1,"Remota","Remota")))))</f>
        <v>Remota</v>
      </c>
      <c r="AS31" s="267">
        <f>O31-(O31*AO31:AO31)</f>
        <v>1.6</v>
      </c>
      <c r="AT31" s="268" t="str">
        <f>IF(AS31=5,"Significativo",IF(AS31=4,"Alto",IF(AS31=3,"Medio",IF(AS31=2,"Bajo",IF(AS31=1,"No Significativo","No Significativo")))))</f>
        <v>No Significativo</v>
      </c>
      <c r="AU31" s="268" t="str">
        <f>Q31</f>
        <v>Usuarios y mercado</v>
      </c>
      <c r="AV31" s="269">
        <f>AQ31*AS31</f>
        <v>0.57599999999999985</v>
      </c>
      <c r="AW31" s="268" t="str">
        <f>IF(AV31=1,"Bajo",IF(AV31=2,"Bajo",IF(AV31=3,"Bajo",IF(AV31=4,"Bajo",IF(AV31=5,"Medio",IF(AV31=6,"Medio",IF(AV31=8,"Medio",IF(AV31=9,"Medio",IF(AV31=10,"Medio",IF(AV31=12,"Medio",IF(AV31=15,"Alto",IF(AV31=16,"Alto",IF(AV31=20,"Alto",IF(AV31=25,"Alto","Bajo"))))))))))))))</f>
        <v>Bajo</v>
      </c>
      <c r="AX31" s="276" t="str">
        <f>IF(AV31=1," Aceptar el riesgo. No determinar acciones.",IF(AV31=2," Aceptar el riesgo. No determinar acciones.",IF(AV31=3," Aceptar el riesgo. No determinar acciones.",IF(AV31=4," Aceptar el riesgo. No determinar acciones.",IF(AV31=5," Evaluar a juicio de experto la nececidad de deterrminar acciones para prevenir su ocurrencia",IF(AV31=6," Evaluar a juicio de experto la nececidad de deterrminar acciones para prevenir su ocurrencia",IF(AV31=8," Evaluar a juicio de experto la nececidad de deterrminar acciones para prevenir su ocurrencia",IF(AV31=9," Evaluar a juicio de experto la nececidad de deterrminar acciones para prevenir su ocurrencia",IF(AV31=10," Evaluar a juicio de experto la nececidad de deterrminar acciones para prevenir su ocurrencia",IF(AV31=12," Evaluar a juicio de experto la nececidad de deterrminar acciones para prevenir su ocurrencia",IF(AV31=15," Deterrminar acciones para prevenir su ocurrencia, compartirla o eliminarla.",IF(AV31=16," Deterrminar acciones para prevenir su ocurrencia, compartirla o eliminarla.",IF(AV31=20," Deterrminar acciones para prevenir su ocurrencia, compartirla o eliminarla.",IF(AV31=25," Deterrminar acciones para prevenir su ocurrencia, compartirla o eliminarla."," Aceptar el riesgo. No determinar acciones."))))))))))))))</f>
        <v xml:space="preserve"> Aceptar el riesgo. No determinar acciones.</v>
      </c>
      <c r="AZ31" s="281"/>
      <c r="BA31" s="282"/>
      <c r="BB31" s="278"/>
    </row>
    <row r="32" spans="2:54" ht="46.5" customHeight="1">
      <c r="B32" s="636" t="s">
        <v>251</v>
      </c>
      <c r="C32" s="461" t="s">
        <v>970</v>
      </c>
      <c r="D32" s="637"/>
      <c r="E32" s="638"/>
      <c r="F32" s="637"/>
      <c r="G32" s="638" t="s">
        <v>119</v>
      </c>
      <c r="H32" s="641"/>
      <c r="I32" s="641"/>
      <c r="J32" s="253" t="s">
        <v>968</v>
      </c>
      <c r="K32" s="107" t="s">
        <v>263</v>
      </c>
      <c r="M32" s="462">
        <v>4</v>
      </c>
      <c r="N32" s="462" t="str">
        <f>IF(M32=5,"Esperada",IF(M32=4,"Alta",IF(M32=3,"Media",IF(M32=2,"Baja",IF(M32=1,"Remota","0")))))</f>
        <v>Alta</v>
      </c>
      <c r="O32" s="462">
        <v>4</v>
      </c>
      <c r="P32" s="462" t="str">
        <f>IF(O32=5,"Significativo",IF(O32=4,"Alto",IF(O32=3,"Medio",IF(O32=2,"Bajo",IF(O32=1,"No Significativo","0")))))</f>
        <v>Alto</v>
      </c>
      <c r="Q32" s="462" t="s">
        <v>45</v>
      </c>
      <c r="R32" s="462">
        <f>O32*M32</f>
        <v>16</v>
      </c>
      <c r="S32" s="463" t="str">
        <f>IF(R32=1,"Bajo",IF(R32=2,"Bajo",IF(R32=3,"Bajo",IF(R32=4,"Bajo",IF(R32=5,"Medio",IF(R32=6,"Medio",IF(R32=8,"Medio",IF(R32=9,"Medio",IF(R32=10,"Medio",IF(R32=12,"Medio",IF(R32=15,"Alto",IF(R32=16,"Alto",IF(R32=20,"Alto",IF(R32=25,"Alto","0"))))))))))))))</f>
        <v>Alto</v>
      </c>
      <c r="U32" s="253" t="str">
        <f t="shared" si="3"/>
        <v>Aplicación de los procedimientos juridicos de  defensa de la empresa ante entes de control y vigilancia.</v>
      </c>
      <c r="V32" s="245" t="s">
        <v>120</v>
      </c>
      <c r="W32" s="289" t="s">
        <v>122</v>
      </c>
      <c r="X32" s="462">
        <v>2</v>
      </c>
      <c r="Y32" s="462"/>
      <c r="Z32" s="462"/>
      <c r="AA32" s="462">
        <v>2</v>
      </c>
      <c r="AB32" s="462"/>
      <c r="AC32" s="462"/>
      <c r="AD32" s="462">
        <v>2</v>
      </c>
      <c r="AE32" s="462"/>
      <c r="AF32" s="462"/>
      <c r="AG32" s="462">
        <v>2</v>
      </c>
      <c r="AH32" s="462"/>
      <c r="AI32" s="462"/>
      <c r="AJ32" s="255">
        <f t="shared" si="10"/>
        <v>1</v>
      </c>
      <c r="AK32" s="243" t="str">
        <f t="shared" si="11"/>
        <v>Altamente Efectivo</v>
      </c>
      <c r="AL32" s="481">
        <v>0.88</v>
      </c>
      <c r="AM32" s="481" t="str">
        <f>IF(AND(AL32&gt;=0%,AL32&lt;40%),"0% ",IF(AND(AL32&gt;=41%,AL32&lt;60%),"20%",IF(AND(AL32&gt;=61%,AL32&lt;80%),"40%",IF(AND(AL32&gt;=81%,AL32&lt;90%),"60%", IF(AND(AL32&gt;=91%,AL32&lt;=100%),"80","0%")))))</f>
        <v>60%</v>
      </c>
      <c r="AN32" s="481">
        <v>0.88</v>
      </c>
      <c r="AO32" s="481" t="str">
        <f>IF(AND(AN32&gt;=0%,AN32&lt;40%),"0% ",IF(AND(AN32&gt;=41%,AN32&lt;60%),"20%",IF(AND(AN32&gt;=61%,AN32&lt;80%),"40%",IF(AND(AN32&gt;=81%,AN32&lt;90%),"60%", IF(AND(AN32&gt;=91%,AN32&lt;=100%),"80","0%")))))</f>
        <v>60%</v>
      </c>
      <c r="AQ32" s="471">
        <f>M32-(M32*AL32:AL33)</f>
        <v>0.48</v>
      </c>
      <c r="AR32" s="470" t="str">
        <f>IF(AQ32=5,"Esperada",IF(AQ32=4,"Alta",IF(AQ32=3,"Media",IF(AQ32=2,"Baja",IF(AQ32=1,"Remota","Remota")))))</f>
        <v>Remota</v>
      </c>
      <c r="AS32" s="471">
        <f>O32-(O32*AO32:AO33)</f>
        <v>1.6</v>
      </c>
      <c r="AT32" s="451" t="str">
        <f>IF(AS32=5,"Significativo",IF(AS32=4,"Alto",IF(AS32=3,"Medio",IF(AS32=2,"Bajo",IF(AS32=1,"No Significativo","No Significativo")))))</f>
        <v>No Significativo</v>
      </c>
      <c r="AU32" s="451" t="str">
        <f>Q32</f>
        <v>Legal y Regulatoria</v>
      </c>
      <c r="AV32" s="452">
        <f>AQ32*AS32</f>
        <v>0.76800000000000002</v>
      </c>
      <c r="AW32" s="451" t="str">
        <f>IF(AV32=1,"Bajo",IF(AV32=2,"Bajo",IF(AV32=3,"Bajo",IF(AV32=4,"Bajo",IF(AV32=5,"Medio",IF(AV32=6,"Medio",IF(AV32=8,"Medio",IF(AV32=9,"Medio",IF(AV32=10,"Medio",IF(AV32=12,"Medio",IF(AV32=15,"Alto",IF(AV32=16,"Alto",IF(AV32=20,"Alto",IF(AV32=25,"Alto","Bajo"))))))))))))))</f>
        <v>Bajo</v>
      </c>
      <c r="AX32" s="453" t="str">
        <f>IF(AV32=1," Aceptar el riesgo. No determinar acciones.",IF(AV32=2," Aceptar el riesgo. No determinar acciones.",IF(AV32=3," Aceptar el riesgo. No determinar acciones.",IF(AV32=4," Aceptar el riesgo. No determinar acciones.",IF(AV32=5," Evaluar a juicio de experto la nececidad de deterrminar acciones para prevenir su ocurrencia",IF(AV32=6," Evaluar a juicio de experto la nececidad de deterrminar acciones para prevenir su ocurrencia",IF(AV32=8," Evaluar a juicio de experto la nececidad de deterrminar acciones para prevenir su ocurrencia",IF(AV32=9," Evaluar a juicio de experto la nececidad de deterrminar acciones para prevenir su ocurrencia",IF(AV32=10," Evaluar a juicio de experto la nececidad de deterrminar acciones para prevenir su ocurrencia",IF(AV32=12," Evaluar a juicio de experto la nececidad de deterrminar acciones para prevenir su ocurrencia",IF(AV32=15," Deterrminar acciones para prevenir su ocurrencia, compartirla o eliminarla.",IF(AV32=16," Deterrminar acciones para prevenir su ocurrencia, compartirla o eliminarla.",IF(AV32=20," Deterrminar acciones para prevenir su ocurrencia, compartirla o eliminarla.",IF(AV32=25," Deterrminar acciones para prevenir su ocurrencia, compartirla o eliminarla."," Aceptar el riesgo. No determinar acciones."))))))))))))))</f>
        <v xml:space="preserve"> Aceptar el riesgo. No determinar acciones.</v>
      </c>
      <c r="AZ32" s="454"/>
      <c r="BA32" s="456"/>
      <c r="BB32" s="458"/>
    </row>
    <row r="33" spans="2:54" ht="41.25" customHeight="1">
      <c r="B33" s="636"/>
      <c r="C33" s="482"/>
      <c r="D33" s="637"/>
      <c r="E33" s="638"/>
      <c r="F33" s="637"/>
      <c r="G33" s="637"/>
      <c r="H33" s="642"/>
      <c r="I33" s="642"/>
      <c r="J33" s="253" t="s">
        <v>969</v>
      </c>
      <c r="K33" s="279" t="s">
        <v>249</v>
      </c>
      <c r="M33" s="462"/>
      <c r="N33" s="462"/>
      <c r="O33" s="462"/>
      <c r="P33" s="462"/>
      <c r="Q33" s="462"/>
      <c r="R33" s="462"/>
      <c r="S33" s="463"/>
      <c r="U33" s="253" t="str">
        <f t="shared" si="3"/>
        <v>Seguimiento mediante la matriz de requisitos legales</v>
      </c>
      <c r="V33" s="245" t="s">
        <v>120</v>
      </c>
      <c r="W33" s="289" t="s">
        <v>121</v>
      </c>
      <c r="X33" s="462">
        <v>2</v>
      </c>
      <c r="Y33" s="462"/>
      <c r="Z33" s="462"/>
      <c r="AA33" s="462">
        <v>2</v>
      </c>
      <c r="AB33" s="462"/>
      <c r="AC33" s="462"/>
      <c r="AD33" s="462">
        <v>2</v>
      </c>
      <c r="AE33" s="462"/>
      <c r="AF33" s="462"/>
      <c r="AG33" s="462">
        <v>2</v>
      </c>
      <c r="AH33" s="462"/>
      <c r="AI33" s="462"/>
      <c r="AJ33" s="255">
        <f t="shared" si="10"/>
        <v>1</v>
      </c>
      <c r="AK33" s="243" t="str">
        <f t="shared" si="11"/>
        <v>Altamente Efectivo</v>
      </c>
      <c r="AL33" s="481"/>
      <c r="AM33" s="481"/>
      <c r="AN33" s="481"/>
      <c r="AO33" s="481"/>
      <c r="AQ33" s="471"/>
      <c r="AR33" s="470"/>
      <c r="AS33" s="471"/>
      <c r="AT33" s="451"/>
      <c r="AU33" s="451"/>
      <c r="AV33" s="452"/>
      <c r="AW33" s="451"/>
      <c r="AX33" s="453"/>
      <c r="AZ33" s="455"/>
      <c r="BA33" s="457"/>
      <c r="BB33" s="459"/>
    </row>
    <row r="34" spans="2:54" ht="75" customHeight="1">
      <c r="B34" s="636" t="s">
        <v>362</v>
      </c>
      <c r="C34" s="461" t="s">
        <v>954</v>
      </c>
      <c r="D34" s="637"/>
      <c r="E34" s="638" t="s">
        <v>119</v>
      </c>
      <c r="F34" s="637"/>
      <c r="G34" s="637"/>
      <c r="H34" s="637"/>
      <c r="I34" s="637"/>
      <c r="J34" s="253" t="s">
        <v>197</v>
      </c>
      <c r="K34" s="285" t="s">
        <v>471</v>
      </c>
      <c r="M34" s="462">
        <v>3</v>
      </c>
      <c r="N34" s="462" t="str">
        <f>IF(M34=5,"Esperada",IF(M34=4,"Alta",IF(M34=3,"Media",IF(M34=2,"Baja",IF(M34=1,"Remota","0")))))</f>
        <v>Media</v>
      </c>
      <c r="O34" s="462">
        <v>4</v>
      </c>
      <c r="P34" s="462" t="str">
        <f>IF(O34=5,"Significativo",IF(O34=4,"Alto",IF(O34=3,"Medio",IF(O34=2,"Bajo",IF(O34=1,"No Significativo","0")))))</f>
        <v>Alto</v>
      </c>
      <c r="Q34" s="462" t="s">
        <v>92</v>
      </c>
      <c r="R34" s="462">
        <f>O34*M34</f>
        <v>12</v>
      </c>
      <c r="S34" s="463" t="str">
        <f>IF(R34=1,"Bajo",IF(R34=2,"Bajo",IF(R34=3,"Bajo",IF(R34=4,"Bajo",IF(R34=5,"Medio",IF(R34=6,"Medio",IF(R34=8,"Medio",IF(R34=9,"Medio",IF(R34=10,"Medio",IF(R34=12,"Medio",IF(R34=15,"Alto",IF(R34=16,"Alto",IF(R34=20,"Alto",IF(R34=25,"Alto","0"))))))))))))))</f>
        <v>Medio</v>
      </c>
      <c r="U34" s="253" t="str">
        <f t="shared" ref="U34:U37" si="12">+K34</f>
        <v>Reuniones con lideres y/o representtantes de las comunidades de dificil acceso.</v>
      </c>
      <c r="V34" s="245" t="s">
        <v>109</v>
      </c>
      <c r="W34" s="289" t="s">
        <v>107</v>
      </c>
      <c r="X34" s="448">
        <v>2</v>
      </c>
      <c r="Y34" s="449"/>
      <c r="Z34" s="450"/>
      <c r="AA34" s="448">
        <v>2</v>
      </c>
      <c r="AB34" s="449"/>
      <c r="AC34" s="450"/>
      <c r="AD34" s="448">
        <v>1</v>
      </c>
      <c r="AE34" s="449"/>
      <c r="AF34" s="450"/>
      <c r="AG34" s="448">
        <v>1</v>
      </c>
      <c r="AH34" s="449"/>
      <c r="AI34" s="450"/>
      <c r="AJ34" s="247">
        <f t="shared" ref="AJ34:AJ37" si="13">((X34/2)+(AA34/2)+(AD34/2)+(AG34/2))/4</f>
        <v>0.75</v>
      </c>
      <c r="AK34" s="247" t="str">
        <f t="shared" si="11"/>
        <v>Medianamente Efectivo</v>
      </c>
      <c r="AL34" s="481">
        <v>0</v>
      </c>
      <c r="AM34" s="481" t="str">
        <f>IF(AND(AL34&gt;=0%,AL34&lt;40%),"0% ",IF(AND(AL34&gt;=41%,AL34&lt;60%),"20%",IF(AND(AL34&gt;=61%,AL34&lt;80%),"40%",IF(AND(AL34&gt;=81%,AL34&lt;90%),"60%", IF(AND(AL34&gt;=91%,AL34&lt;=100%),"80","0%")))))</f>
        <v xml:space="preserve">0% </v>
      </c>
      <c r="AN34" s="481">
        <f>AVERAGE(AJ34:AJ35)</f>
        <v>0.75</v>
      </c>
      <c r="AO34" s="481" t="str">
        <f>IF(AND(AN34&gt;=0%,AN34&lt;40%),"0% ",IF(AND(AN34&gt;=41%,AN34&lt;60%),"20%",IF(AND(AN34&gt;=61%,AN34&lt;80%),"40%",IF(AND(AN34&gt;=81%,AN34&lt;90%),"60%", IF(AND(AN34&gt;=91%,AN34&lt;=100%),"80","0%")))))</f>
        <v>40%</v>
      </c>
      <c r="AQ34" s="470">
        <f>M34-(M34*AL34)</f>
        <v>3</v>
      </c>
      <c r="AR34" s="470" t="str">
        <f>IF(AQ34=5,"Esperada",IF(AQ34=4,"Alta",IF(AQ34=3,"Media",IF(AQ34=2,"Baja",IF(AQ34=1,"Remota","Remota")))))</f>
        <v>Media</v>
      </c>
      <c r="AS34" s="470">
        <f>O34-(O34*AO34)</f>
        <v>2.4</v>
      </c>
      <c r="AT34" s="451" t="str">
        <f>IF(AS34=5,"Significativo",IF(AS34=4,"Alto",IF(AS34=3,"Medio",IF(AS34=2,"Bajo",IF(AS34=1,"No Significativo","No Significativo")))))</f>
        <v>No Significativo</v>
      </c>
      <c r="AU34" s="451" t="str">
        <f>Q34</f>
        <v>Operacional</v>
      </c>
      <c r="AV34" s="451">
        <f>AQ34*AS34</f>
        <v>7.1999999999999993</v>
      </c>
      <c r="AW34" s="451" t="str">
        <f>IF(AV34=1,"Bajo",IF(AV34=2,"Bajo",IF(AV34=3,"Bajo",IF(AV34=4,"Bajo",IF(AV34=5,"Medio",IF(AV34=6,"Medio",IF(AV34=8,"Medio",IF(AV34=9,"Medio",IF(AV34=10,"Medio",IF(AV34=12,"Medio",IF(AV34=15,"Alto",IF(AV34=16,"Alto",IF(AV34=20,"Alto",IF(AV34=25,"Alto","Bajo"))))))))))))))</f>
        <v>Bajo</v>
      </c>
      <c r="AX34" s="453" t="str">
        <f>IF(AV34=1," Aceptar el riesgo. No determinar acciones.",IF(AV34=2," Aceptar el riesgo. No determinar acciones.",IF(AV34=3," Aceptar el riesgo. No determinar acciones.",IF(AV34=4," Aceptar el riesgo. No determinar acciones.",IF(AV34=5," Evaluar a juicio de experto la nececidad de deterrminar acciones para prevenir su ocurrencia",IF(AV34=6," Evaluar a juicio de experto la nececidad de deterrminar acciones para prevenir su ocurrencia",IF(AV34=8," Evaluar a juicio de experto la nececidad de deterrminar acciones para prevenir su ocurrencia",IF(AV34=9," Evaluar a juicio de experto la nececidad de deterrminar acciones para prevenir su ocurrencia",IF(AV34=10," Evaluar a juicio de experto la nececidad de deterrminar acciones para prevenir su ocurrencia",IF(AV34=12," Evaluar a juicio de experto la nececidad de deterrminar acciones para prevenir su ocurrencia",IF(AV34=15," Deterrminar acciones para prevenir su ocurrencia, compartirla o eliminarla.",IF(AV34=16," Deterrminar acciones para prevenir su ocurrencia, compartirla o eliminarla.",IF(AV34=20," Deterrminar acciones para prevenir su ocurrencia, compartirla o eliminarla.",IF(AV34=25," Deterrminar acciones para prevenir su ocurrencia, compartirla o eliminarla."," Aceptar el riesgo. No determinar acciones."))))))))))))))</f>
        <v xml:space="preserve"> Aceptar el riesgo. No determinar acciones.</v>
      </c>
      <c r="AZ34" s="495" t="s">
        <v>200</v>
      </c>
      <c r="BA34" s="458" t="s">
        <v>134</v>
      </c>
      <c r="BB34" s="458" t="s">
        <v>202</v>
      </c>
    </row>
    <row r="35" spans="2:54" ht="68.25" customHeight="1">
      <c r="B35" s="636"/>
      <c r="C35" s="461"/>
      <c r="D35" s="637"/>
      <c r="E35" s="638"/>
      <c r="F35" s="637"/>
      <c r="G35" s="637"/>
      <c r="H35" s="637"/>
      <c r="I35" s="637"/>
      <c r="J35" s="285" t="s">
        <v>971</v>
      </c>
      <c r="K35" s="285" t="s">
        <v>471</v>
      </c>
      <c r="M35" s="462"/>
      <c r="N35" s="462"/>
      <c r="O35" s="462"/>
      <c r="P35" s="462"/>
      <c r="Q35" s="462"/>
      <c r="R35" s="462"/>
      <c r="S35" s="463"/>
      <c r="U35" s="253" t="str">
        <f t="shared" si="12"/>
        <v>Reuniones con lideres y/o representtantes de las comunidades de dificil acceso.</v>
      </c>
      <c r="V35" s="245" t="s">
        <v>109</v>
      </c>
      <c r="W35" s="289" t="s">
        <v>107</v>
      </c>
      <c r="X35" s="448">
        <v>2</v>
      </c>
      <c r="Y35" s="449"/>
      <c r="Z35" s="450"/>
      <c r="AA35" s="448">
        <v>2</v>
      </c>
      <c r="AB35" s="449"/>
      <c r="AC35" s="450"/>
      <c r="AD35" s="448">
        <v>1</v>
      </c>
      <c r="AE35" s="449"/>
      <c r="AF35" s="450"/>
      <c r="AG35" s="448">
        <v>1</v>
      </c>
      <c r="AH35" s="449"/>
      <c r="AI35" s="450"/>
      <c r="AJ35" s="247">
        <f t="shared" si="13"/>
        <v>0.75</v>
      </c>
      <c r="AK35" s="247" t="str">
        <f t="shared" ref="AK35:AK37" si="14">IF(AND(AJ35&gt;=0%,AJ35&lt;40%),"No Efectivo",IF(AND(AJ35&gt;=41%,AJ35&lt;60%),"Poco Efectivo",IF(AND(AJ35&gt;=61%,AJ35&lt;80%),"Medianamente Efectivo",IF(AND(AJ35&gt;=81%,AJ35&lt;90%),"Efectivo", IF(AND(AJ35&gt;=91%,AJ35&lt;=100%),"Altamente Efectivo")))))</f>
        <v>Medianamente Efectivo</v>
      </c>
      <c r="AL35" s="481"/>
      <c r="AM35" s="481"/>
      <c r="AN35" s="481"/>
      <c r="AO35" s="481"/>
      <c r="AQ35" s="470"/>
      <c r="AR35" s="470"/>
      <c r="AS35" s="470"/>
      <c r="AT35" s="451"/>
      <c r="AU35" s="451"/>
      <c r="AV35" s="451"/>
      <c r="AW35" s="451"/>
      <c r="AX35" s="453"/>
      <c r="AZ35" s="496"/>
      <c r="BA35" s="459"/>
      <c r="BB35" s="459"/>
    </row>
    <row r="36" spans="2:54" ht="69" customHeight="1">
      <c r="B36" s="636"/>
      <c r="C36" s="277" t="s">
        <v>951</v>
      </c>
      <c r="D36" s="291"/>
      <c r="E36" s="292"/>
      <c r="F36" s="291"/>
      <c r="G36" s="292" t="s">
        <v>119</v>
      </c>
      <c r="H36" s="291"/>
      <c r="I36" s="291"/>
      <c r="J36" s="285" t="s">
        <v>961</v>
      </c>
      <c r="K36" s="265" t="s">
        <v>945</v>
      </c>
      <c r="M36" s="273">
        <v>3</v>
      </c>
      <c r="N36" s="273" t="str">
        <f>IF(M36=5,"Esperada",IF(M36=4,"Alta",IF(M36=3,"Media",IF(M36=2,"Baja",IF(M36=1,"Remota","0")))))</f>
        <v>Media</v>
      </c>
      <c r="O36" s="273">
        <v>4</v>
      </c>
      <c r="P36" s="273" t="str">
        <f>IF(O36=5,"Significativo",IF(O36=4,"Alto",IF(O36=3,"Medio",IF(O36=2,"Bajo",IF(O36=1,"No Significativo","0")))))</f>
        <v>Alto</v>
      </c>
      <c r="Q36" s="273" t="s">
        <v>44</v>
      </c>
      <c r="R36" s="273">
        <f>O36*M36</f>
        <v>12</v>
      </c>
      <c r="S36" s="280" t="str">
        <f>IF(R36=1,"Bajo",IF(R36=2,"Bajo",IF(R36=3,"Bajo",IF(R36=4,"Bajo",IF(R36=5,"Medio",IF(R36=6,"Medio",IF(R36=8,"Medio",IF(R36=9,"Medio",IF(R36=10,"Medio",IF(R36=12,"Medio",IF(R36=15,"Alto",IF(R36=16,"Alto",IF(R36=20,"Alto",IF(R36=25,"Alto","0"))))))))))))))</f>
        <v>Medio</v>
      </c>
      <c r="U36" s="253" t="str">
        <f t="shared" si="12"/>
        <v>Realización de auditorias internas.</v>
      </c>
      <c r="V36" s="245" t="s">
        <v>120</v>
      </c>
      <c r="W36" s="289" t="s">
        <v>121</v>
      </c>
      <c r="X36" s="448">
        <v>2</v>
      </c>
      <c r="Y36" s="449"/>
      <c r="Z36" s="450"/>
      <c r="AA36" s="448">
        <v>1</v>
      </c>
      <c r="AB36" s="449"/>
      <c r="AC36" s="450"/>
      <c r="AD36" s="448">
        <v>2</v>
      </c>
      <c r="AE36" s="449"/>
      <c r="AF36" s="450"/>
      <c r="AG36" s="448">
        <v>2</v>
      </c>
      <c r="AH36" s="449"/>
      <c r="AI36" s="450"/>
      <c r="AJ36" s="247">
        <f t="shared" si="13"/>
        <v>0.875</v>
      </c>
      <c r="AK36" s="247" t="str">
        <f t="shared" si="14"/>
        <v>Efectivo</v>
      </c>
      <c r="AL36" s="275">
        <v>0</v>
      </c>
      <c r="AM36" s="275" t="str">
        <f>IF(AND(AL36&gt;=0%,AL36&lt;40%),"0% ",IF(AND(AL36&gt;=41%,AL36&lt;60%),"20%",IF(AND(AL36&gt;=61%,AL36&lt;80%),"40%",IF(AND(AL36&gt;=81%,AL36&lt;90%),"60%", IF(AND(AL36&gt;=91%,AL36&lt;=100%),"80","0%")))))</f>
        <v xml:space="preserve">0% </v>
      </c>
      <c r="AN36" s="275">
        <f>AVERAGE(AJ36:AJ36)</f>
        <v>0.875</v>
      </c>
      <c r="AO36" s="275" t="str">
        <f>IF(AND(AN36&gt;=0%,AN36&lt;40%),"0% ",IF(AND(AN36&gt;=41%,AN36&lt;60%),"20%",IF(AND(AN36&gt;=61%,AN36&lt;80%),"40%",IF(AND(AN36&gt;=81%,AN36&lt;90%),"60%", IF(AND(AN36&gt;=91%,AN36&lt;=100%),"80","0%")))))</f>
        <v>60%</v>
      </c>
      <c r="AQ36" s="266">
        <f>M36-(M36*AL36)</f>
        <v>3</v>
      </c>
      <c r="AR36" s="266" t="str">
        <f>IF(AQ36=5,"Esperada",IF(AQ36=4,"Alta",IF(AQ36=3,"Media",IF(AQ36=2,"Baja",IF(AQ36=1,"Remota","Remota")))))</f>
        <v>Media</v>
      </c>
      <c r="AS36" s="266">
        <f>O36-(O36*AO36)</f>
        <v>1.6</v>
      </c>
      <c r="AT36" s="268" t="str">
        <f>IF(AS36=5,"Significativo",IF(AS36=4,"Alto",IF(AS36=3,"Medio",IF(AS36=2,"Bajo",IF(AS36=1,"No Significativo","No Significativo")))))</f>
        <v>No Significativo</v>
      </c>
      <c r="AU36" s="268" t="str">
        <f>Q36</f>
        <v>Usuarios y mercado</v>
      </c>
      <c r="AV36" s="268">
        <f>AQ36*AS36</f>
        <v>4.8000000000000007</v>
      </c>
      <c r="AW36" s="268" t="str">
        <f>IF(AV36=1,"Bajo",IF(AV36=2,"Bajo",IF(AV36=3,"Bajo",IF(AV36=4,"Bajo",IF(AV36=5,"Medio",IF(AV36=6,"Medio",IF(AV36=8,"Medio",IF(AV36=9,"Medio",IF(AV36=10,"Medio",IF(AV36=12,"Medio",IF(AV36=15,"Alto",IF(AV36=16,"Alto",IF(AV36=20,"Alto",IF(AV36=25,"Alto","Bajo"))))))))))))))</f>
        <v>Bajo</v>
      </c>
      <c r="AX36" s="276" t="str">
        <f>IF(AV36=1," Aceptar el riesgo. No determinar acciones.",IF(AV36=2," Aceptar el riesgo. No determinar acciones.",IF(AV36=3," Aceptar el riesgo. No determinar acciones.",IF(AV36=4," Aceptar el riesgo. No determinar acciones.",IF(AV36=5," Evaluar a juicio de experto la nececidad de deterrminar acciones para prevenir su ocurrencia",IF(AV36=6," Evaluar a juicio de experto la nececidad de deterrminar acciones para prevenir su ocurrencia",IF(AV36=8," Evaluar a juicio de experto la nececidad de deterrminar acciones para prevenir su ocurrencia",IF(AV36=9," Evaluar a juicio de experto la nececidad de deterrminar acciones para prevenir su ocurrencia",IF(AV36=10," Evaluar a juicio de experto la nececidad de deterrminar acciones para prevenir su ocurrencia",IF(AV36=12," Evaluar a juicio de experto la nececidad de deterrminar acciones para prevenir su ocurrencia",IF(AV36=15," Deterrminar acciones para prevenir su ocurrencia, compartirla o eliminarla.",IF(AV36=16," Deterrminar acciones para prevenir su ocurrencia, compartirla o eliminarla.",IF(AV36=20," Deterrminar acciones para prevenir su ocurrencia, compartirla o eliminarla.",IF(AV36=25," Deterrminar acciones para prevenir su ocurrencia, compartirla o eliminarla."," Aceptar el riesgo. No determinar acciones."))))))))))))))</f>
        <v xml:space="preserve"> Aceptar el riesgo. No determinar acciones.</v>
      </c>
      <c r="AZ36" s="253" t="s">
        <v>680</v>
      </c>
      <c r="BA36" s="281" t="s">
        <v>370</v>
      </c>
      <c r="BB36" s="284" t="s">
        <v>1131</v>
      </c>
    </row>
    <row r="37" spans="2:54" ht="65.25" customHeight="1">
      <c r="B37" s="636" t="s">
        <v>373</v>
      </c>
      <c r="C37" s="495" t="s">
        <v>954</v>
      </c>
      <c r="D37" s="637"/>
      <c r="E37" s="638" t="s">
        <v>119</v>
      </c>
      <c r="F37" s="637"/>
      <c r="G37" s="637"/>
      <c r="H37" s="637"/>
      <c r="I37" s="637"/>
      <c r="J37" s="285" t="s">
        <v>197</v>
      </c>
      <c r="K37" s="285" t="s">
        <v>471</v>
      </c>
      <c r="M37" s="462">
        <v>3</v>
      </c>
      <c r="N37" s="462" t="str">
        <f>IF(M37=5,"Esperada",IF(M37=4,"Alta",IF(M37=3,"Media",IF(M37=2,"Baja",IF(M37=1,"Remota","0")))))</f>
        <v>Media</v>
      </c>
      <c r="O37" s="462">
        <v>4</v>
      </c>
      <c r="P37" s="462" t="str">
        <f>IF(O37=5,"Significativo",IF(O37=4,"Alto",IF(O37=3,"Medio",IF(O37=2,"Bajo",IF(O37=1,"No Significativo","0")))))</f>
        <v>Alto</v>
      </c>
      <c r="Q37" s="462" t="s">
        <v>92</v>
      </c>
      <c r="R37" s="462">
        <f>O37*M37</f>
        <v>12</v>
      </c>
      <c r="S37" s="463" t="str">
        <f>IF(R37=1,"Bajo",IF(R37=2,"Bajo",IF(R37=3,"Bajo",IF(R37=4,"Bajo",IF(R37=5,"Medio",IF(R37=6,"Medio",IF(R37=8,"Medio",IF(R37=9,"Medio",IF(R37=10,"Medio",IF(R37=12,"Medio",IF(R37=15,"Alto",IF(R37=16,"Alto",IF(R37=20,"Alto",IF(R37=25,"Alto","0"))))))))))))))</f>
        <v>Medio</v>
      </c>
      <c r="T37" s="57"/>
      <c r="U37" s="640" t="str">
        <f t="shared" si="12"/>
        <v>Reuniones con lideres y/o representtantes de las comunidades de dificil acceso.</v>
      </c>
      <c r="V37" s="462" t="s">
        <v>109</v>
      </c>
      <c r="W37" s="462" t="s">
        <v>107</v>
      </c>
      <c r="X37" s="462">
        <v>2</v>
      </c>
      <c r="Y37" s="462"/>
      <c r="Z37" s="462"/>
      <c r="AA37" s="462">
        <v>1</v>
      </c>
      <c r="AB37" s="462"/>
      <c r="AC37" s="462"/>
      <c r="AD37" s="462">
        <v>1</v>
      </c>
      <c r="AE37" s="462"/>
      <c r="AF37" s="462"/>
      <c r="AG37" s="462">
        <v>1</v>
      </c>
      <c r="AH37" s="462"/>
      <c r="AI37" s="462"/>
      <c r="AJ37" s="481">
        <f t="shared" si="13"/>
        <v>0.625</v>
      </c>
      <c r="AK37" s="481" t="str">
        <f t="shared" si="14"/>
        <v>Medianamente Efectivo</v>
      </c>
      <c r="AL37" s="481">
        <v>0</v>
      </c>
      <c r="AM37" s="481" t="str">
        <f>IF(AND(AL37&gt;=0%,AL37&lt;40%),"0% ",IF(AND(AL37&gt;=41%,AL37&lt;60%),"20%",IF(AND(AL37&gt;=61%,AL37&lt;80%),"40%",IF(AND(AL37&gt;=81%,AL37&lt;90%),"60%", IF(AND(AL37&gt;=91%,AL37&lt;=100%),"80","0%")))))</f>
        <v xml:space="preserve">0% </v>
      </c>
      <c r="AN37" s="481">
        <v>0.88</v>
      </c>
      <c r="AO37" s="481" t="str">
        <f>IF(AND(AN37&gt;=0%,AN37&lt;40%),"0% ",IF(AND(AN37&gt;=41%,AN37&lt;60%),"20%",IF(AND(AN37&gt;=61%,AN37&lt;80%),"40%",IF(AND(AN37&gt;=81%,AN37&lt;90%),"60%", IF(AND(AN37&gt;=91%,AN37&lt;=100%),"80","0%")))))</f>
        <v>60%</v>
      </c>
      <c r="AP37" s="57"/>
      <c r="AQ37" s="470">
        <f>M37-(M37*AL37)</f>
        <v>3</v>
      </c>
      <c r="AR37" s="470" t="str">
        <f>IF(AQ37=5,"Esperada",IF(AQ37=4,"Alta",IF(AQ37=3,"Media",IF(AQ37=2,"Baja",IF(AQ37=1,"Remota","Remota")))))</f>
        <v>Media</v>
      </c>
      <c r="AS37" s="471">
        <f>O37-(O37*AO37)</f>
        <v>1.6</v>
      </c>
      <c r="AT37" s="451" t="str">
        <f>IF(AS37=5,"Significativo",IF(AS37=4,"Alto",IF(AS37=3,"Medio",IF(AS37=2,"Bajo",IF(AS37=1,"No Significativo","No Significativo")))))</f>
        <v>No Significativo</v>
      </c>
      <c r="AU37" s="451" t="str">
        <f>Q37</f>
        <v>Operacional</v>
      </c>
      <c r="AV37" s="452">
        <f>AQ37*AS37</f>
        <v>4.8000000000000007</v>
      </c>
      <c r="AW37" s="451" t="str">
        <f>IF(AV37=1,"Bajo",IF(AV37=2,"Bajo",IF(AV37=3,"Bajo",IF(AV37=4,"Bajo",IF(AV37=5,"Medio",IF(AV37=6,"Medio",IF(AV37=8,"Medio",IF(AV37=9,"Medio",IF(AV37=10,"Medio",IF(AV37=12,"Medio",IF(AV37=15,"Alto",IF(AV37=16,"Alto",IF(AV37=20,"Alto",IF(AV37=25,"Alto","Bajo"))))))))))))))</f>
        <v>Bajo</v>
      </c>
      <c r="AX37" s="451" t="str">
        <f>IF(AV37=1," Aceptar el riesgo. No determinar acciones.",IF(AV37=2," Aceptar el riesgo. No determinar acciones.",IF(AV37=3," Aceptar el riesgo. No determinar acciones.",IF(AV37=4," Aceptar el riesgo. No determinar acciones.",IF(AV37=5," Evaluar a juicio de experto la nececidad de deterrminar acciones para prevenir su ocurrencia",IF(AV37=6," Evaluar a juicio de experto la nececidad de deterrminar acciones para prevenir su ocurrencia",IF(AV37=8," Evaluar a juicio de experto la nececidad de deterrminar acciones para prevenir su ocurrencia",IF(AV37=9," Evaluar a juicio de experto la nececidad de deterrminar acciones para prevenir su ocurrencia",IF(AV37=10," Evaluar a juicio de experto la nececidad de deterrminar acciones para prevenir su ocurrencia",IF(AV37=12," Evaluar a juicio de experto la nececidad de deterrminar acciones para prevenir su ocurrencia",IF(AV37=15," Deterrminar acciones para prevenir su ocurrencia, compartirla o eliminarla.",IF(AV37=16," Deterrminar acciones para prevenir su ocurrencia, compartirla o eliminarla.",IF(AV37=20," Deterrminar acciones para prevenir su ocurrencia, compartirla o eliminarla.",IF(AV37=25," Deterrminar acciones para prevenir su ocurrencia, compartirla o eliminarla."," Aceptar el riesgo. No determinar acciones."))))))))))))))</f>
        <v xml:space="preserve"> Aceptar el riesgo. No determinar acciones.</v>
      </c>
      <c r="AY37" s="59"/>
      <c r="AZ37" s="472" t="s">
        <v>200</v>
      </c>
      <c r="BA37" s="474" t="s">
        <v>134</v>
      </c>
      <c r="BB37" s="474" t="s">
        <v>202</v>
      </c>
    </row>
    <row r="38" spans="2:54" ht="66.75" customHeight="1">
      <c r="B38" s="636"/>
      <c r="C38" s="496"/>
      <c r="D38" s="637"/>
      <c r="E38" s="638"/>
      <c r="F38" s="637"/>
      <c r="G38" s="637"/>
      <c r="H38" s="637"/>
      <c r="I38" s="637"/>
      <c r="J38" s="285" t="s">
        <v>971</v>
      </c>
      <c r="K38" s="285" t="s">
        <v>471</v>
      </c>
      <c r="M38" s="462"/>
      <c r="N38" s="462"/>
      <c r="O38" s="462"/>
      <c r="P38" s="462"/>
      <c r="Q38" s="462"/>
      <c r="R38" s="462"/>
      <c r="S38" s="463"/>
      <c r="U38" s="640"/>
      <c r="V38" s="462"/>
      <c r="W38" s="462"/>
      <c r="X38" s="462"/>
      <c r="Y38" s="462"/>
      <c r="Z38" s="462"/>
      <c r="AA38" s="462"/>
      <c r="AB38" s="462"/>
      <c r="AC38" s="462"/>
      <c r="AD38" s="462"/>
      <c r="AE38" s="462"/>
      <c r="AF38" s="462"/>
      <c r="AG38" s="462"/>
      <c r="AH38" s="462"/>
      <c r="AI38" s="462"/>
      <c r="AJ38" s="481"/>
      <c r="AK38" s="481"/>
      <c r="AL38" s="481"/>
      <c r="AM38" s="481"/>
      <c r="AN38" s="481"/>
      <c r="AO38" s="481"/>
      <c r="AQ38" s="470"/>
      <c r="AR38" s="470"/>
      <c r="AS38" s="471"/>
      <c r="AT38" s="451"/>
      <c r="AU38" s="451"/>
      <c r="AV38" s="452"/>
      <c r="AW38" s="451"/>
      <c r="AX38" s="451"/>
      <c r="AZ38" s="472"/>
      <c r="BA38" s="474"/>
      <c r="BB38" s="474"/>
    </row>
    <row r="39" spans="2:54" ht="57" customHeight="1">
      <c r="B39" s="636"/>
      <c r="C39" s="285" t="s">
        <v>951</v>
      </c>
      <c r="D39" s="291"/>
      <c r="E39" s="292"/>
      <c r="F39" s="291"/>
      <c r="G39" s="292" t="s">
        <v>119</v>
      </c>
      <c r="H39" s="291"/>
      <c r="I39" s="291"/>
      <c r="J39" s="285" t="s">
        <v>961</v>
      </c>
      <c r="K39" s="265" t="s">
        <v>945</v>
      </c>
      <c r="M39" s="245">
        <v>3</v>
      </c>
      <c r="N39" s="245" t="str">
        <f>IF(M39=5,"Esperada",IF(M39=4,"Alta",IF(M39=3,"Media",IF(M39=2,"Baja",IF(M39=1,"Remota","0")))))</f>
        <v>Media</v>
      </c>
      <c r="O39" s="245">
        <v>4</v>
      </c>
      <c r="P39" s="245" t="str">
        <f>IF(O39=5,"Significativo",IF(O39=4,"Alto",IF(O39=3,"Medio",IF(O39=2,"Bajo",IF(O39=1,"No Significativo","0")))))</f>
        <v>Alto</v>
      </c>
      <c r="Q39" s="258" t="s">
        <v>44</v>
      </c>
      <c r="R39" s="245">
        <f>O39*M39</f>
        <v>12</v>
      </c>
      <c r="S39" s="252" t="str">
        <f>IF(R39=1,"Bajo",IF(R39=2,"Bajo",IF(R39=3,"Bajo",IF(R39=4,"Bajo",IF(R39=5,"Medio",IF(R39=6,"Medio",IF(R39=8,"Medio",IF(R39=9,"Medio",IF(R39=10,"Medio",IF(R39=12,"Medio",IF(R39=15,"Alto",IF(R39=16,"Alto",IF(R39=20,"Alto",IF(R39=25,"Alto","0"))))))))))))))</f>
        <v>Medio</v>
      </c>
      <c r="T39" s="57"/>
      <c r="U39" s="258" t="str">
        <f t="shared" ref="U39:U49" si="15">+K39</f>
        <v>Realización de auditorias internas.</v>
      </c>
      <c r="V39" s="245" t="s">
        <v>120</v>
      </c>
      <c r="W39" s="289" t="s">
        <v>125</v>
      </c>
      <c r="X39" s="448">
        <v>2</v>
      </c>
      <c r="Y39" s="449"/>
      <c r="Z39" s="450"/>
      <c r="AA39" s="448">
        <v>1</v>
      </c>
      <c r="AB39" s="449"/>
      <c r="AC39" s="450"/>
      <c r="AD39" s="448">
        <v>2</v>
      </c>
      <c r="AE39" s="449"/>
      <c r="AF39" s="450"/>
      <c r="AG39" s="448">
        <v>2</v>
      </c>
      <c r="AH39" s="449"/>
      <c r="AI39" s="450"/>
      <c r="AJ39" s="247">
        <f t="shared" ref="AJ39:AJ49" si="16">((X39/2)+(AA39/2)+(AD39/2)+(AG39/2))/4</f>
        <v>0.875</v>
      </c>
      <c r="AK39" s="247" t="str">
        <f t="shared" ref="AK39:AK49" si="17">IF(AND(AJ39&gt;=0%,AJ39&lt;40%),"No Efectivo",IF(AND(AJ39&gt;=41%,AJ39&lt;60%),"Poco Efectivo",IF(AND(AJ39&gt;=61%,AJ39&lt;80%),"Medianamente Efectivo",IF(AND(AJ39&gt;=81%,AJ39&lt;90%),"Efectivo", IF(AND(AJ39&gt;=91%,AJ39&lt;=100%),"Altamente Efectivo")))))</f>
        <v>Efectivo</v>
      </c>
      <c r="AL39" s="247">
        <v>0.88</v>
      </c>
      <c r="AM39" s="247" t="str">
        <f>IF(AND(AL39&gt;=0%,AL39&lt;40%),"0% ",IF(AND(AL39&gt;=41%,AL39&lt;60%),"20%",IF(AND(AL39&gt;=61%,AL39&lt;80%),"40%",IF(AND(AL39&gt;=81%,AL39&lt;90%),"60%", IF(AND(AL39&gt;=91%,AL39&lt;=100%),"80","0%")))))</f>
        <v>60%</v>
      </c>
      <c r="AN39" s="247">
        <v>0</v>
      </c>
      <c r="AO39" s="247" t="str">
        <f>IF(AND(AN39&gt;=0%,AN39&lt;40%),"0% ",IF(AND(AN39&gt;=41%,AN39&lt;60%),"20%",IF(AND(AN39&gt;=61%,AN39&lt;80%),"40%",IF(AND(AN39&gt;=81%,AN39&lt;90%),"60%", IF(AND(AN39&gt;=91%,AN39&lt;=100%),"80","0%")))))</f>
        <v xml:space="preserve">0% </v>
      </c>
      <c r="AP39" s="57"/>
      <c r="AQ39" s="256">
        <f>M39-(M39*AL39)</f>
        <v>0.35999999999999988</v>
      </c>
      <c r="AR39" s="240" t="str">
        <f>IF(AQ39=5,"Esperada",IF(AQ39=4,"Alta",IF(AQ39=3,"Media",IF(AQ39=2,"Baja",IF(AQ39=1,"Remota","Remota")))))</f>
        <v>Remota</v>
      </c>
      <c r="AS39" s="240">
        <f>O39-(O39*AO39)</f>
        <v>4</v>
      </c>
      <c r="AT39" s="241" t="str">
        <f>IF(AS39=5,"Significativo",IF(AS39=4,"Alto",IF(AS39=3,"Medio",IF(AS39=2,"Bajo",IF(AS39=1,"No Significativo","No Significativo")))))</f>
        <v>Alto</v>
      </c>
      <c r="AU39" s="241" t="str">
        <f>Q39</f>
        <v>Usuarios y mercado</v>
      </c>
      <c r="AV39" s="242">
        <f>AQ39*AS39</f>
        <v>1.4399999999999995</v>
      </c>
      <c r="AW39" s="241" t="str">
        <f>IF(AV39=1,"Bajo",IF(AV39=2,"Bajo",IF(AV39=3,"Bajo",IF(AV39=4,"Bajo",IF(AV39=5,"Medio",IF(AV39=6,"Medio",IF(AV39=8,"Medio",IF(AV39=9,"Medio",IF(AV39=10,"Medio",IF(AV39=12,"Medio",IF(AV39=15,"Alto",IF(AV39=16,"Alto",IF(AV39=20,"Alto",IF(AV39=25,"Alto","Bajo"))))))))))))))</f>
        <v>Bajo</v>
      </c>
      <c r="AX39" s="248" t="str">
        <f>IF(AV39=1," Aceptar el riesgo. No determinar acciones.",IF(AV39=2," Aceptar el riesgo. No determinar acciones.",IF(AV39=3," Aceptar el riesgo. No determinar acciones.",IF(AV39=4," Aceptar el riesgo. No determinar acciones.",IF(AV39=5," Evaluar a juicio de experto la nececidad de deterrminar acciones para prevenir su ocurrencia",IF(AV39=6," Evaluar a juicio de experto la nececidad de deterrminar acciones para prevenir su ocurrencia",IF(AV39=8," Evaluar a juicio de experto la nececidad de deterrminar acciones para prevenir su ocurrencia",IF(AV39=9," Evaluar a juicio de experto la nececidad de deterrminar acciones para prevenir su ocurrencia",IF(AV39=10," Evaluar a juicio de experto la nececidad de deterrminar acciones para prevenir su ocurrencia",IF(AV39=12," Evaluar a juicio de experto la nececidad de deterrminar acciones para prevenir su ocurrencia",IF(AV39=15," Deterrminar acciones para prevenir su ocurrencia, compartirla o eliminarla.",IF(AV39=16," Deterrminar acciones para prevenir su ocurrencia, compartirla o eliminarla.",IF(AV39=20," Deterrminar acciones para prevenir su ocurrencia, compartirla o eliminarla.",IF(AV39=25," Deterrminar acciones para prevenir su ocurrencia, compartirla o eliminarla."," Aceptar el riesgo. No determinar acciones."))))))))))))))</f>
        <v xml:space="preserve"> Aceptar el riesgo. No determinar acciones.</v>
      </c>
      <c r="AY39" s="59"/>
      <c r="AZ39" s="108"/>
      <c r="BA39" s="251"/>
      <c r="BB39" s="244"/>
    </row>
    <row r="40" spans="2:54" ht="59.25" customHeight="1">
      <c r="B40" s="636" t="s">
        <v>384</v>
      </c>
      <c r="C40" s="461" t="s">
        <v>954</v>
      </c>
      <c r="D40" s="637"/>
      <c r="E40" s="638" t="s">
        <v>119</v>
      </c>
      <c r="F40" s="637"/>
      <c r="G40" s="637"/>
      <c r="H40" s="637"/>
      <c r="I40" s="637"/>
      <c r="J40" s="285" t="s">
        <v>197</v>
      </c>
      <c r="K40" s="285" t="s">
        <v>471</v>
      </c>
      <c r="M40" s="462">
        <v>3</v>
      </c>
      <c r="N40" s="462" t="str">
        <f>IF(M40=5,"Esperada",IF(M40=4,"Alta",IF(M40=3,"Media",IF(M40=2,"Baja",IF(M40=1,"Remota","0")))))</f>
        <v>Media</v>
      </c>
      <c r="O40" s="462">
        <v>4</v>
      </c>
      <c r="P40" s="462" t="str">
        <f>IF(O40=5,"Significativo",IF(O40=4,"Alto",IF(O40=3,"Medio",IF(O40=2,"Bajo",IF(O40=1,"No Significativo","0")))))</f>
        <v>Alto</v>
      </c>
      <c r="Q40" s="462" t="s">
        <v>92</v>
      </c>
      <c r="R40" s="462">
        <f>O40*M40</f>
        <v>12</v>
      </c>
      <c r="S40" s="463" t="str">
        <f>IF(R40=1,"Bajo",IF(R40=2,"Bajo",IF(R40=3,"Bajo",IF(R40=4,"Bajo",IF(R40=5,"Medio",IF(R40=6,"Medio",IF(R40=8,"Medio",IF(R40=9,"Medio",IF(R40=10,"Medio",IF(R40=12,"Medio",IF(R40=15,"Alto",IF(R40=16,"Alto",IF(R40=20,"Alto",IF(R40=25,"Alto","0"))))))))))))))</f>
        <v>Medio</v>
      </c>
      <c r="U40" s="253" t="str">
        <f t="shared" si="15"/>
        <v>Reuniones con lideres y/o representtantes de las comunidades de dificil acceso.</v>
      </c>
      <c r="V40" s="245" t="s">
        <v>109</v>
      </c>
      <c r="W40" s="289" t="s">
        <v>107</v>
      </c>
      <c r="X40" s="448">
        <v>2</v>
      </c>
      <c r="Y40" s="449"/>
      <c r="Z40" s="450"/>
      <c r="AA40" s="448">
        <v>1</v>
      </c>
      <c r="AB40" s="449"/>
      <c r="AC40" s="450"/>
      <c r="AD40" s="448">
        <v>1</v>
      </c>
      <c r="AE40" s="449"/>
      <c r="AF40" s="450"/>
      <c r="AG40" s="448">
        <v>1</v>
      </c>
      <c r="AH40" s="449"/>
      <c r="AI40" s="450"/>
      <c r="AJ40" s="255">
        <f t="shared" si="16"/>
        <v>0.625</v>
      </c>
      <c r="AK40" s="243" t="str">
        <f t="shared" si="17"/>
        <v>Medianamente Efectivo</v>
      </c>
      <c r="AL40" s="480">
        <v>0</v>
      </c>
      <c r="AM40" s="480" t="str">
        <f>IF(AND(AL40&gt;=0%,AL40&lt;40%),"0% ",IF(AND(AL40&gt;=41%,AL40&lt;60%),"20%",IF(AND(AL40&gt;=61%,AL40&lt;80%),"40%",IF(AND(AL40&gt;=81%,AL40&lt;90%),"60%", IF(AND(AL40&gt;=91%,AL40&lt;=100%),"80","0%")))))</f>
        <v xml:space="preserve">0% </v>
      </c>
      <c r="AN40" s="480">
        <f>AVERAGE(AJ40:AJ41)</f>
        <v>0.625</v>
      </c>
      <c r="AO40" s="480" t="str">
        <f>IF(AND(AN40&gt;=0%,AN40&lt;40%),"0% ",IF(AND(AN40&gt;=41%,AN40&lt;60%),"20%",IF(AND(AN40&gt;=61%,AN40&lt;80%),"40%",IF(AND(AN40&gt;=81%,AN40&lt;90%),"60%", IF(AND(AN40&gt;=91%,AN40&lt;=100%),"80","0%")))))</f>
        <v>40%</v>
      </c>
      <c r="AQ40" s="471">
        <f>M40-(M40*AL40:AL41)</f>
        <v>3</v>
      </c>
      <c r="AR40" s="470" t="str">
        <f>IF(AQ40=5,"Esperada",IF(AQ40=4,"Alta",IF(AQ40=3,"Media",IF(AQ40=2,"Baja",IF(AQ40=1,"Remota","Remota")))))</f>
        <v>Media</v>
      </c>
      <c r="AS40" s="471">
        <f>O40-(O40*AO40:AO41)</f>
        <v>2.4</v>
      </c>
      <c r="AT40" s="451" t="str">
        <f>IF(AS40=5,"Significativo",IF(AS40=4,"Alto",IF(AS40=3,"Medio",IF(AS40=2,"Bajo",IF(AS40=1,"No Significativo","No Significativo")))))</f>
        <v>No Significativo</v>
      </c>
      <c r="AU40" s="451" t="str">
        <f>Q40</f>
        <v>Operacional</v>
      </c>
      <c r="AV40" s="452">
        <f>AQ40*AS40</f>
        <v>7.1999999999999993</v>
      </c>
      <c r="AW40" s="451" t="str">
        <f>IF(AV40=1,"Bajo",IF(AV40=2,"Bajo",IF(AV40=3,"Bajo",IF(AV40=4,"Bajo",IF(AV40=5,"Medio",IF(AV40=6,"Medio",IF(AV40=8,"Medio",IF(AV40=9,"Medio",IF(AV40=10,"Medio",IF(AV40=12,"Medio",IF(AV40=15,"Alto",IF(AV40=16,"Alto",IF(AV40=20,"Alto",IF(AV40=25,"Alto","Bajo"))))))))))))))</f>
        <v>Bajo</v>
      </c>
      <c r="AX40" s="453" t="str">
        <f>IF(AV40=1," Aceptar el riesgo. No determinar acciones.",IF(AV40=2," Aceptar el riesgo. No determinar acciones.",IF(AV40=3," Aceptar el riesgo. No determinar acciones.",IF(AV40=4," Aceptar el riesgo. No determinar acciones.",IF(AV40=5," Evaluar a juicio de experto la nececidad de deterrminar acciones para prevenir su ocurrencia",IF(AV40=6," Evaluar a juicio de experto la nececidad de deterrminar acciones para prevenir su ocurrencia",IF(AV40=8," Evaluar a juicio de experto la nececidad de deterrminar acciones para prevenir su ocurrencia",IF(AV40=9," Evaluar a juicio de experto la nececidad de deterrminar acciones para prevenir su ocurrencia",IF(AV40=10," Evaluar a juicio de experto la nececidad de deterrminar acciones para prevenir su ocurrencia",IF(AV40=12," Evaluar a juicio de experto la nececidad de deterrminar acciones para prevenir su ocurrencia",IF(AV40=15," Deterrminar acciones para prevenir su ocurrencia, compartirla o eliminarla.",IF(AV40=16," Deterrminar acciones para prevenir su ocurrencia, compartirla o eliminarla.",IF(AV40=20," Deterrminar acciones para prevenir su ocurrencia, compartirla o eliminarla.",IF(AV40=25," Deterrminar acciones para prevenir su ocurrencia, compartirla o eliminarla."," Aceptar el riesgo. No determinar acciones."))))))))))))))</f>
        <v xml:space="preserve"> Aceptar el riesgo. No determinar acciones.</v>
      </c>
      <c r="AY40" s="59"/>
      <c r="AZ40" s="495" t="s">
        <v>200</v>
      </c>
      <c r="BA40" s="461" t="s">
        <v>994</v>
      </c>
      <c r="BB40" s="493" t="s">
        <v>202</v>
      </c>
    </row>
    <row r="41" spans="2:54" ht="69.75" customHeight="1">
      <c r="B41" s="636"/>
      <c r="C41" s="461"/>
      <c r="D41" s="637"/>
      <c r="E41" s="638"/>
      <c r="F41" s="637"/>
      <c r="G41" s="637"/>
      <c r="H41" s="637"/>
      <c r="I41" s="637"/>
      <c r="J41" s="285" t="s">
        <v>971</v>
      </c>
      <c r="K41" s="285" t="s">
        <v>471</v>
      </c>
      <c r="M41" s="462"/>
      <c r="N41" s="462"/>
      <c r="O41" s="462"/>
      <c r="P41" s="462"/>
      <c r="Q41" s="462"/>
      <c r="R41" s="462"/>
      <c r="S41" s="463"/>
      <c r="U41" s="253" t="str">
        <f t="shared" si="15"/>
        <v>Reuniones con lideres y/o representtantes de las comunidades de dificil acceso.</v>
      </c>
      <c r="V41" s="245" t="s">
        <v>109</v>
      </c>
      <c r="W41" s="289" t="s">
        <v>107</v>
      </c>
      <c r="X41" s="448">
        <v>2</v>
      </c>
      <c r="Y41" s="449"/>
      <c r="Z41" s="450"/>
      <c r="AA41" s="448">
        <v>1</v>
      </c>
      <c r="AB41" s="449"/>
      <c r="AC41" s="450"/>
      <c r="AD41" s="448">
        <v>1</v>
      </c>
      <c r="AE41" s="449"/>
      <c r="AF41" s="450"/>
      <c r="AG41" s="448">
        <v>1</v>
      </c>
      <c r="AH41" s="449"/>
      <c r="AI41" s="450"/>
      <c r="AJ41" s="255">
        <f t="shared" si="16"/>
        <v>0.625</v>
      </c>
      <c r="AK41" s="243" t="str">
        <f t="shared" si="17"/>
        <v>Medianamente Efectivo</v>
      </c>
      <c r="AL41" s="476"/>
      <c r="AM41" s="476"/>
      <c r="AN41" s="476"/>
      <c r="AO41" s="476"/>
      <c r="AQ41" s="471"/>
      <c r="AR41" s="470"/>
      <c r="AS41" s="471"/>
      <c r="AT41" s="451"/>
      <c r="AU41" s="451"/>
      <c r="AV41" s="452"/>
      <c r="AW41" s="451"/>
      <c r="AX41" s="453"/>
      <c r="AZ41" s="496"/>
      <c r="BA41" s="461"/>
      <c r="BB41" s="639"/>
    </row>
    <row r="42" spans="2:54" ht="59.25" customHeight="1">
      <c r="B42" s="636"/>
      <c r="C42" s="277" t="s">
        <v>951</v>
      </c>
      <c r="D42" s="291"/>
      <c r="E42" s="292"/>
      <c r="F42" s="291"/>
      <c r="G42" s="292" t="s">
        <v>119</v>
      </c>
      <c r="H42" s="291"/>
      <c r="I42" s="291"/>
      <c r="J42" s="285" t="s">
        <v>973</v>
      </c>
      <c r="K42" s="265" t="s">
        <v>945</v>
      </c>
      <c r="M42" s="273">
        <v>3</v>
      </c>
      <c r="N42" s="273" t="str">
        <f>IF(M42=5,"Esperada",IF(M42=4,"Alta",IF(M42=3,"Media",IF(M42=2,"Baja",IF(M42=1,"Remota","0")))))</f>
        <v>Media</v>
      </c>
      <c r="O42" s="273">
        <v>4</v>
      </c>
      <c r="P42" s="273" t="str">
        <f>IF(O42=5,"Significativo",IF(O42=4,"Alto",IF(O42=3,"Medio",IF(O42=2,"Bajo",IF(O42=1,"No Significativo","0")))))</f>
        <v>Alto</v>
      </c>
      <c r="Q42" s="273" t="s">
        <v>44</v>
      </c>
      <c r="R42" s="273">
        <f>O42*M42</f>
        <v>12</v>
      </c>
      <c r="S42" s="280" t="str">
        <f>IF(R42=1,"Bajo",IF(R42=2,"Bajo",IF(R42=3,"Bajo",IF(R42=4,"Bajo",IF(R42=5,"Medio",IF(R42=6,"Medio",IF(R42=8,"Medio",IF(R42=9,"Medio",IF(R42=10,"Medio",IF(R42=12,"Medio",IF(R42=15,"Alto",IF(R42=16,"Alto",IF(R42=20,"Alto",IF(R42=25,"Alto","0"))))))))))))))</f>
        <v>Medio</v>
      </c>
      <c r="T42" s="57"/>
      <c r="U42" s="258" t="str">
        <f>+K42</f>
        <v>Realización de auditorias internas.</v>
      </c>
      <c r="V42" s="246" t="s">
        <v>120</v>
      </c>
      <c r="W42" s="289" t="s">
        <v>125</v>
      </c>
      <c r="X42" s="448">
        <v>2</v>
      </c>
      <c r="Y42" s="449"/>
      <c r="Z42" s="450"/>
      <c r="AA42" s="448">
        <v>1</v>
      </c>
      <c r="AB42" s="449"/>
      <c r="AC42" s="450"/>
      <c r="AD42" s="448">
        <v>2</v>
      </c>
      <c r="AE42" s="449"/>
      <c r="AF42" s="450"/>
      <c r="AG42" s="448">
        <v>2</v>
      </c>
      <c r="AH42" s="449"/>
      <c r="AI42" s="450"/>
      <c r="AJ42" s="247">
        <f t="shared" si="16"/>
        <v>0.875</v>
      </c>
      <c r="AK42" s="247" t="str">
        <f t="shared" si="17"/>
        <v>Efectivo</v>
      </c>
      <c r="AL42" s="275">
        <v>0</v>
      </c>
      <c r="AM42" s="275" t="str">
        <f>IF(AND(AL42&gt;=0%,AL42&lt;40%),"0% ",IF(AND(AL42&gt;=41%,AL42&lt;60%),"20%",IF(AND(AL42&gt;=61%,AL42&lt;80%),"40%",IF(AND(AL42&gt;=81%,AL42&lt;90%),"60%", IF(AND(AL42&gt;=91%,AL42&lt;=100%),"80","0%")))))</f>
        <v xml:space="preserve">0% </v>
      </c>
      <c r="AN42" s="275">
        <f>AVERAGE(AJ42:AJ42)</f>
        <v>0.875</v>
      </c>
      <c r="AO42" s="275" t="str">
        <f>IF(AND(AN42&gt;=0%,AN42&lt;40%),"0% ",IF(AND(AN42&gt;=41%,AN42&lt;60%),"20%",IF(AND(AN42&gt;=61%,AN42&lt;80%),"40%",IF(AND(AN42&gt;=81%,AN42&lt;90%),"60%", IF(AND(AN42&gt;=91%,AN42&lt;=100%),"80","0%")))))</f>
        <v>60%</v>
      </c>
      <c r="AP42" s="57"/>
      <c r="AQ42" s="267">
        <f>M42-(M42*AL42)</f>
        <v>3</v>
      </c>
      <c r="AR42" s="266" t="str">
        <f>IF(AQ42=5,"Esperada",IF(AQ42=4,"Alta",IF(AQ42=3,"Media",IF(AQ42=2,"Baja",IF(AQ42=1,"Remota","Remota")))))</f>
        <v>Media</v>
      </c>
      <c r="AS42" s="267">
        <f>O42-(O42*AO42)</f>
        <v>1.6</v>
      </c>
      <c r="AT42" s="268" t="str">
        <f>IF(AS42=5,"Significativo",IF(AS42=4,"Alto",IF(AS42=3,"Medio",IF(AS42=2,"Bajo",IF(AS42=1,"No Significativo","No Significativo")))))</f>
        <v>No Significativo</v>
      </c>
      <c r="AU42" s="268" t="str">
        <f>Q42</f>
        <v>Usuarios y mercado</v>
      </c>
      <c r="AV42" s="269">
        <f>AQ42*AS42</f>
        <v>4.8000000000000007</v>
      </c>
      <c r="AW42" s="268" t="str">
        <f>IF(AV42=1,"Bajo",IF(AV42=2,"Bajo",IF(AV42=3,"Bajo",IF(AV42=4,"Bajo",IF(AV42=5,"Medio",IF(AV42=6,"Medio",IF(AV42=8,"Medio",IF(AV42=9,"Medio",IF(AV42=10,"Medio",IF(AV42=12,"Medio",IF(AV42=15,"Alto",IF(AV42=16,"Alto",IF(AV42=20,"Alto",IF(AV42=25,"Alto","Bajo"))))))))))))))</f>
        <v>Bajo</v>
      </c>
      <c r="AX42" s="283" t="str">
        <f>IF(AV42=1," Aceptar el riesgo. No determinar acciones.",IF(AV42=2," Aceptar el riesgo. No determinar acciones.",IF(AV42=3," Aceptar el riesgo. No determinar acciones.",IF(AV42=4," Aceptar el riesgo. No determinar acciones.",IF(AV42=5," Evaluar a juicio de experto la nececidad de deterrminar acciones para prevenir su ocurrencia",IF(AV42=6," Evaluar a juicio de experto la nececidad de deterrminar acciones para prevenir su ocurrencia",IF(AV42=8," Evaluar a juicio de experto la nececidad de deterrminar acciones para prevenir su ocurrencia",IF(AV42=9," Evaluar a juicio de experto la nececidad de deterrminar acciones para prevenir su ocurrencia",IF(AV42=10," Evaluar a juicio de experto la nececidad de deterrminar acciones para prevenir su ocurrencia",IF(AV42=12," Evaluar a juicio de experto la nececidad de deterrminar acciones para prevenir su ocurrencia",IF(AV42=15," Deterrminar acciones para prevenir su ocurrencia, compartirla o eliminarla.",IF(AV42=16," Deterrminar acciones para prevenir su ocurrencia, compartirla o eliminarla.",IF(AV42=20," Deterrminar acciones para prevenir su ocurrencia, compartirla o eliminarla.",IF(AV42=25," Deterrminar acciones para prevenir su ocurrencia, compartirla o eliminarla."," Aceptar el riesgo. No determinar acciones."))))))))))))))</f>
        <v xml:space="preserve"> Aceptar el riesgo. No determinar acciones.</v>
      </c>
      <c r="AY42" s="59"/>
      <c r="AZ42" s="270"/>
      <c r="BA42" s="270"/>
      <c r="BB42" s="286"/>
    </row>
    <row r="43" spans="2:54" ht="45.75" customHeight="1">
      <c r="B43" s="636" t="s">
        <v>448</v>
      </c>
      <c r="C43" s="495" t="s">
        <v>952</v>
      </c>
      <c r="D43" s="637"/>
      <c r="E43" s="638"/>
      <c r="F43" s="638" t="s">
        <v>119</v>
      </c>
      <c r="G43" s="637"/>
      <c r="H43" s="637"/>
      <c r="I43" s="637"/>
      <c r="J43" s="285" t="s">
        <v>972</v>
      </c>
      <c r="K43" s="285" t="s">
        <v>445</v>
      </c>
      <c r="M43" s="462">
        <v>3</v>
      </c>
      <c r="N43" s="462" t="str">
        <f>IF(M43=5,"Esperada",IF(M43=4,"Alta",IF(M43=3,"Media",IF(M43=2,"Baja",IF(M43=1,"Remota","0")))))</f>
        <v>Media</v>
      </c>
      <c r="O43" s="462">
        <v>3</v>
      </c>
      <c r="P43" s="462" t="str">
        <f>IF(O43=5,"Significativo",IF(O43=4,"Alto",IF(O43=3,"Medio",IF(O43=2,"Bajo",IF(O43=1,"No Significativo","0")))))</f>
        <v>Medio</v>
      </c>
      <c r="Q43" s="462" t="s">
        <v>49</v>
      </c>
      <c r="R43" s="462">
        <f>O43*M43</f>
        <v>9</v>
      </c>
      <c r="S43" s="463" t="str">
        <f>IF(R43=1,"Bajo",IF(R43=2,"Bajo",IF(R43=3,"Bajo",IF(R43=4,"Bajo",IF(R43=5,"Medio",IF(R43=6,"Medio",IF(R43=8,"Medio",IF(R43=9,"Medio",IF(R43=10,"Medio",IF(R43=12,"Medio",IF(R43=15,"Alto",IF(R43=16,"Alto",IF(R43=20,"Alto",IF(R43=25,"Alto","0"))))))))))))))</f>
        <v>Medio</v>
      </c>
      <c r="U43" s="253" t="str">
        <f t="shared" si="15"/>
        <v>Comunicación entre subestaciones y operarios del sistema por vías telefónicas y equipos de radiofrecuencia base, móvil y portátil.</v>
      </c>
      <c r="V43" s="245" t="s">
        <v>120</v>
      </c>
      <c r="W43" s="289" t="s">
        <v>123</v>
      </c>
      <c r="X43" s="448">
        <v>1</v>
      </c>
      <c r="Y43" s="449"/>
      <c r="Z43" s="450"/>
      <c r="AA43" s="448">
        <v>2</v>
      </c>
      <c r="AB43" s="449"/>
      <c r="AC43" s="450"/>
      <c r="AD43" s="448">
        <v>2</v>
      </c>
      <c r="AE43" s="449"/>
      <c r="AF43" s="450"/>
      <c r="AG43" s="448">
        <v>2</v>
      </c>
      <c r="AH43" s="449"/>
      <c r="AI43" s="450"/>
      <c r="AJ43" s="247">
        <f t="shared" si="16"/>
        <v>0.875</v>
      </c>
      <c r="AK43" s="247" t="str">
        <f t="shared" si="17"/>
        <v>Efectivo</v>
      </c>
      <c r="AL43" s="481">
        <v>0</v>
      </c>
      <c r="AM43" s="481" t="str">
        <f>IF(AND(AL43&gt;=0%,AL43&lt;40%),"0% ",IF(AND(AL43&gt;=41%,AL43&lt;60%),"20%",IF(AND(AL43&gt;=61%,AL43&lt;80%),"40%",IF(AND(AL43&gt;=81%,AL43&lt;90%),"60%", IF(AND(AL43&gt;=91%,AL43&lt;=100%),"80","0%")))))</f>
        <v xml:space="preserve">0% </v>
      </c>
      <c r="AN43" s="481">
        <f>AVERAGE(AJ43:AJ44)</f>
        <v>0.9375</v>
      </c>
      <c r="AO43" s="481" t="str">
        <f>IF(AND(AN43&gt;=0%,AN43&lt;40%),"0% ",IF(AND(AN43&gt;=41%,AN43&lt;60%),"20%",IF(AND(AN43&gt;=61%,AN43&lt;80%),"40%",IF(AND(AN43&gt;=81%,AN43&lt;90%),"60%", IF(AND(AN43&gt;=91%,AN43&lt;=100%),"80","0%")))))</f>
        <v>80</v>
      </c>
      <c r="AQ43" s="471">
        <f>M43-(M43*AL43)</f>
        <v>3</v>
      </c>
      <c r="AR43" s="470" t="str">
        <f>IF(AQ43=5,"Esperada",IF(AQ43=4,"Alta",IF(AQ43=3,"Media",IF(AQ43=2,"Baja",IF(AQ43=1,"Remota","Remota")))))</f>
        <v>Media</v>
      </c>
      <c r="AS43" s="471">
        <f>O43-(O43*AO43)</f>
        <v>-237</v>
      </c>
      <c r="AT43" s="451" t="str">
        <f>IF(AS43=5,"Significativo",IF(AS43=4,"Alto",IF(AS43=3,"Medio",IF(AS43=2,"Bajo",IF(AS43=1,"No Significativo","No Significativo")))))</f>
        <v>No Significativo</v>
      </c>
      <c r="AU43" s="451" t="str">
        <f>Q43</f>
        <v>Salud y Seguridad en el Trabajo</v>
      </c>
      <c r="AV43" s="452">
        <f>AQ43*AS43</f>
        <v>-711</v>
      </c>
      <c r="AW43" s="451" t="str">
        <f>IF(AV43=1,"Bajo",IF(AV43=2,"Bajo",IF(AV43=3,"Bajo",IF(AV43=4,"Bajo",IF(AV43=5,"Medio",IF(AV43=6,"Medio",IF(AV43=8,"Medio",IF(AV43=9,"Medio",IF(AV43=10,"Medio",IF(AV43=12,"Medio",IF(AV43=15,"Alto",IF(AV43=16,"Alto",IF(AV43=20,"Alto",IF(AV43=25,"Alto","Bajo"))))))))))))))</f>
        <v>Bajo</v>
      </c>
      <c r="AX43" s="489" t="str">
        <f>IF(AV43=1," Aceptar el riesgo. No determinar acciones.",IF(AV43=2," Aceptar el riesgo. No determinar acciones.",IF(AV43=3," Aceptar el riesgo. No determinar acciones.",IF(AV43=4," Aceptar el riesgo. No determinar acciones.",IF(AV43=5," Evaluar a juicio de experto la nececidad de deterrminar acciones para prevenir su ocurrencia",IF(AV43=6," Evaluar a juicio de experto la nececidad de deterrminar acciones para prevenir su ocurrencia",IF(AV43=8," Evaluar a juicio de experto la nececidad de deterrminar acciones para prevenir su ocurrencia",IF(AV43=9," Evaluar a juicio de experto la nececidad de deterrminar acciones para prevenir su ocurrencia",IF(AV43=10," Evaluar a juicio de experto la nececidad de deterrminar acciones para prevenir su ocurrencia",IF(AV43=12," Evaluar a juicio de experto la nececidad de deterrminar acciones para prevenir su ocurrencia",IF(AV43=15," Deterrminar acciones para prevenir su ocurrencia, compartirla o eliminarla.",IF(AV43=16," Deterrminar acciones para prevenir su ocurrencia, compartirla o eliminarla.",IF(AV43=20," Deterrminar acciones para prevenir su ocurrencia, compartirla o eliminarla.",IF(AV43=25," Deterrminar acciones para prevenir su ocurrencia, compartirla o eliminarla."," Aceptar el riesgo. No determinar acciones."))))))))))))))</f>
        <v xml:space="preserve"> Aceptar el riesgo. No determinar acciones.</v>
      </c>
      <c r="AZ43" s="108" t="s">
        <v>439</v>
      </c>
      <c r="BA43" s="458" t="s">
        <v>123</v>
      </c>
      <c r="BB43" s="493" t="s">
        <v>1131</v>
      </c>
    </row>
    <row r="44" spans="2:54" ht="48" customHeight="1">
      <c r="B44" s="636"/>
      <c r="C44" s="499"/>
      <c r="D44" s="637"/>
      <c r="E44" s="638"/>
      <c r="F44" s="637"/>
      <c r="G44" s="637"/>
      <c r="H44" s="637"/>
      <c r="I44" s="637"/>
      <c r="J44" s="285" t="s">
        <v>962</v>
      </c>
      <c r="K44" s="285" t="s">
        <v>988</v>
      </c>
      <c r="M44" s="462"/>
      <c r="N44" s="462"/>
      <c r="O44" s="462"/>
      <c r="P44" s="462"/>
      <c r="Q44" s="462"/>
      <c r="R44" s="462"/>
      <c r="S44" s="463"/>
      <c r="U44" s="253" t="str">
        <f t="shared" si="15"/>
        <v xml:space="preserve">Inspecciones periódicas a equipos de comunicaciones en subestaciones y socializacion de los riesgos a los cuales estan expuestos </v>
      </c>
      <c r="V44" s="245" t="s">
        <v>120</v>
      </c>
      <c r="W44" s="289" t="s">
        <v>121</v>
      </c>
      <c r="X44" s="448">
        <v>2</v>
      </c>
      <c r="Y44" s="449"/>
      <c r="Z44" s="450"/>
      <c r="AA44" s="448">
        <v>2</v>
      </c>
      <c r="AB44" s="449"/>
      <c r="AC44" s="450"/>
      <c r="AD44" s="448">
        <v>2</v>
      </c>
      <c r="AE44" s="449"/>
      <c r="AF44" s="450"/>
      <c r="AG44" s="448">
        <v>2</v>
      </c>
      <c r="AH44" s="449"/>
      <c r="AI44" s="450"/>
      <c r="AJ44" s="247">
        <f t="shared" si="16"/>
        <v>1</v>
      </c>
      <c r="AK44" s="247" t="str">
        <f t="shared" si="17"/>
        <v>Altamente Efectivo</v>
      </c>
      <c r="AL44" s="481"/>
      <c r="AM44" s="481"/>
      <c r="AN44" s="481"/>
      <c r="AO44" s="481"/>
      <c r="AQ44" s="471"/>
      <c r="AR44" s="470"/>
      <c r="AS44" s="471"/>
      <c r="AT44" s="451"/>
      <c r="AU44" s="451"/>
      <c r="AV44" s="452"/>
      <c r="AW44" s="451"/>
      <c r="AX44" s="490"/>
      <c r="AZ44" s="108" t="s">
        <v>438</v>
      </c>
      <c r="BA44" s="492"/>
      <c r="BB44" s="492"/>
    </row>
    <row r="45" spans="2:54" ht="57.75" customHeight="1">
      <c r="B45" s="636"/>
      <c r="C45" s="461" t="s">
        <v>954</v>
      </c>
      <c r="D45" s="637"/>
      <c r="E45" s="638" t="s">
        <v>119</v>
      </c>
      <c r="F45" s="637"/>
      <c r="G45" s="638" t="s">
        <v>119</v>
      </c>
      <c r="H45" s="637"/>
      <c r="I45" s="637"/>
      <c r="J45" s="285" t="s">
        <v>197</v>
      </c>
      <c r="K45" s="285" t="s">
        <v>471</v>
      </c>
      <c r="M45" s="462">
        <v>3</v>
      </c>
      <c r="N45" s="462" t="str">
        <f>IF(M45=5,"Esperada",IF(M45=4,"Alta",IF(M45=3,"Media",IF(M45=2,"Baja",IF(M45=1,"Remota","0")))))</f>
        <v>Media</v>
      </c>
      <c r="O45" s="462">
        <v>4</v>
      </c>
      <c r="P45" s="462" t="str">
        <f>IF(O45=5,"Significativo",IF(O45=4,"Alto",IF(O45=3,"Medio",IF(O45=2,"Bajo",IF(O45=1,"No Significativo","0")))))</f>
        <v>Alto</v>
      </c>
      <c r="Q45" s="462" t="s">
        <v>92</v>
      </c>
      <c r="R45" s="462">
        <f>O45*M45</f>
        <v>12</v>
      </c>
      <c r="S45" s="463" t="str">
        <f>IF(R45=1,"Bajo",IF(R45=2,"Bajo",IF(R45=3,"Bajo",IF(R45=4,"Bajo",IF(R45=5,"Medio",IF(R45=6,"Medio",IF(R45=8,"Medio",IF(R45=9,"Medio",IF(R45=10,"Medio",IF(R45=12,"Medio",IF(R45=15,"Alto",IF(R45=16,"Alto",IF(R45=20,"Alto",IF(R45=25,"Alto","0"))))))))))))))</f>
        <v>Medio</v>
      </c>
      <c r="U45" s="253" t="str">
        <f t="shared" si="15"/>
        <v>Reuniones con lideres y/o representtantes de las comunidades de dificil acceso.</v>
      </c>
      <c r="V45" s="245" t="s">
        <v>109</v>
      </c>
      <c r="W45" s="289" t="s">
        <v>107</v>
      </c>
      <c r="X45" s="448">
        <v>2</v>
      </c>
      <c r="Y45" s="449"/>
      <c r="Z45" s="450"/>
      <c r="AA45" s="448">
        <v>1</v>
      </c>
      <c r="AB45" s="449"/>
      <c r="AC45" s="450"/>
      <c r="AD45" s="448">
        <v>2</v>
      </c>
      <c r="AE45" s="449"/>
      <c r="AF45" s="450"/>
      <c r="AG45" s="448">
        <v>1</v>
      </c>
      <c r="AH45" s="449"/>
      <c r="AI45" s="450"/>
      <c r="AJ45" s="247">
        <f t="shared" si="16"/>
        <v>0.75</v>
      </c>
      <c r="AK45" s="247" t="str">
        <f t="shared" si="17"/>
        <v>Medianamente Efectivo</v>
      </c>
      <c r="AL45" s="481">
        <v>0</v>
      </c>
      <c r="AM45" s="481" t="str">
        <f>IF(AND(AL45&gt;=0%,AL45&lt;40%),"0% ",IF(AND(AL45&gt;=41%,AL45&lt;60%),"20%",IF(AND(AL45&gt;=61%,AL45&lt;80%),"40%",IF(AND(AL45&gt;=81%,AL45&lt;90%),"60%", IF(AND(AL45&gt;=91%,AL45&lt;=100%),"80","0%")))))</f>
        <v xml:space="preserve">0% </v>
      </c>
      <c r="AN45" s="481">
        <f>AVERAGE(AJ45:AJ47)</f>
        <v>0.79166666666666663</v>
      </c>
      <c r="AO45" s="481" t="str">
        <f>IF(AND(AN45&gt;=0%,AN45&lt;40%),"0% ",IF(AND(AN45&gt;=41%,AN45&lt;60%),"20%",IF(AND(AN45&gt;=61%,AN45&lt;80%),"40%",IF(AND(AN45&gt;=81%,AN45&lt;90%),"60%", IF(AND(AN45&gt;=91%,AN45&lt;=100%),"80","0%")))))</f>
        <v>40%</v>
      </c>
      <c r="AQ45" s="471">
        <f>M45-(M45*AL45)</f>
        <v>3</v>
      </c>
      <c r="AR45" s="470" t="str">
        <f>IF(AQ45=5,"Esperada",IF(AQ45=4,"Alta",IF(AQ45=3,"Media",IF(AQ45=2,"Baja",IF(AQ45=1,"Remota","Remota")))))</f>
        <v>Media</v>
      </c>
      <c r="AS45" s="471">
        <f>O45-(O45*AO45)</f>
        <v>2.4</v>
      </c>
      <c r="AT45" s="451" t="str">
        <f>IF(AS45=5,"Significativo",IF(AS45=4,"Alto",IF(AS45=3,"Medio",IF(AS45=2,"Bajo",IF(AS45=1,"No Significativo","No Significativo")))))</f>
        <v>No Significativo</v>
      </c>
      <c r="AU45" s="451" t="str">
        <f>Q45</f>
        <v>Operacional</v>
      </c>
      <c r="AV45" s="452">
        <f>AQ45*AS45</f>
        <v>7.1999999999999993</v>
      </c>
      <c r="AW45" s="451" t="str">
        <f>IF(AV45=1,"Bajo",IF(AV45=2,"Bajo",IF(AV45=3,"Bajo",IF(AV45=4,"Bajo",IF(AV45=5,"Medio",IF(AV45=6,"Medio",IF(AV45=8,"Medio",IF(AV45=9,"Medio",IF(AV45=10,"Medio",IF(AV45=12,"Medio",IF(AV45=15,"Alto",IF(AV45=16,"Alto",IF(AV45=20,"Alto",IF(AV45=25,"Alto","Bajo"))))))))))))))</f>
        <v>Bajo</v>
      </c>
      <c r="AX45" s="489" t="str">
        <f>IF(AV45=1," Aceptar el riesgo. No determinar acciones.",IF(AV45=2," Aceptar el riesgo. No determinar acciones.",IF(AV45=3," Aceptar el riesgo. No determinar acciones.",IF(AV45=4," Aceptar el riesgo. No determinar acciones.",IF(AV45=5," Evaluar a juicio de experto la nececidad de deterrminar acciones para prevenir su ocurrencia",IF(AV45=6," Evaluar a juicio de experto la nececidad de deterrminar acciones para prevenir su ocurrencia",IF(AV45=8," Evaluar a juicio de experto la nececidad de deterrminar acciones para prevenir su ocurrencia",IF(AV45=9," Evaluar a juicio de experto la nececidad de deterrminar acciones para prevenir su ocurrencia",IF(AV45=10," Evaluar a juicio de experto la nececidad de deterrminar acciones para prevenir su ocurrencia",IF(AV45=12," Evaluar a juicio de experto la nececidad de deterrminar acciones para prevenir su ocurrencia",IF(AV45=15," Deterrminar acciones para prevenir su ocurrencia, compartirla o eliminarla.",IF(AV45=16," Deterrminar acciones para prevenir su ocurrencia, compartirla o eliminarla.",IF(AV45=20," Deterrminar acciones para prevenir su ocurrencia, compartirla o eliminarla.",IF(AV45=25," Deterrminar acciones para prevenir su ocurrencia, compartirla o eliminarla."," Aceptar el riesgo. No determinar acciones."))))))))))))))</f>
        <v xml:space="preserve"> Aceptar el riesgo. No determinar acciones.</v>
      </c>
      <c r="AZ45" s="454" t="s">
        <v>200</v>
      </c>
      <c r="BA45" s="458" t="s">
        <v>134</v>
      </c>
      <c r="BB45" s="458" t="s">
        <v>202</v>
      </c>
    </row>
    <row r="46" spans="2:54" ht="57.75" customHeight="1">
      <c r="B46" s="636"/>
      <c r="C46" s="461"/>
      <c r="D46" s="637"/>
      <c r="E46" s="638"/>
      <c r="F46" s="637"/>
      <c r="G46" s="637"/>
      <c r="H46" s="637"/>
      <c r="I46" s="637"/>
      <c r="J46" s="285" t="s">
        <v>971</v>
      </c>
      <c r="K46" s="285" t="s">
        <v>471</v>
      </c>
      <c r="M46" s="462"/>
      <c r="N46" s="462"/>
      <c r="O46" s="462"/>
      <c r="P46" s="462"/>
      <c r="Q46" s="462"/>
      <c r="R46" s="462"/>
      <c r="S46" s="463"/>
      <c r="U46" s="253" t="str">
        <f t="shared" si="15"/>
        <v>Reuniones con lideres y/o representtantes de las comunidades de dificil acceso.</v>
      </c>
      <c r="V46" s="245" t="s">
        <v>109</v>
      </c>
      <c r="W46" s="289" t="s">
        <v>107</v>
      </c>
      <c r="X46" s="448">
        <v>2</v>
      </c>
      <c r="Y46" s="449"/>
      <c r="Z46" s="450"/>
      <c r="AA46" s="448">
        <v>1</v>
      </c>
      <c r="AB46" s="449"/>
      <c r="AC46" s="450"/>
      <c r="AD46" s="448">
        <v>2</v>
      </c>
      <c r="AE46" s="449"/>
      <c r="AF46" s="450"/>
      <c r="AG46" s="448">
        <v>1</v>
      </c>
      <c r="AH46" s="449"/>
      <c r="AI46" s="450"/>
      <c r="AJ46" s="247">
        <f t="shared" si="16"/>
        <v>0.75</v>
      </c>
      <c r="AK46" s="247" t="str">
        <f t="shared" si="17"/>
        <v>Medianamente Efectivo</v>
      </c>
      <c r="AL46" s="481"/>
      <c r="AM46" s="481"/>
      <c r="AN46" s="481"/>
      <c r="AO46" s="481"/>
      <c r="AQ46" s="471"/>
      <c r="AR46" s="470"/>
      <c r="AS46" s="471"/>
      <c r="AT46" s="451"/>
      <c r="AU46" s="451"/>
      <c r="AV46" s="452"/>
      <c r="AW46" s="451"/>
      <c r="AX46" s="490"/>
      <c r="AZ46" s="464"/>
      <c r="BA46" s="492"/>
      <c r="BB46" s="492"/>
    </row>
    <row r="47" spans="2:54" ht="57.75" customHeight="1">
      <c r="B47" s="636"/>
      <c r="C47" s="277" t="s">
        <v>951</v>
      </c>
      <c r="D47" s="637"/>
      <c r="E47" s="638"/>
      <c r="F47" s="637"/>
      <c r="G47" s="637"/>
      <c r="H47" s="637"/>
      <c r="I47" s="637"/>
      <c r="J47" s="285" t="s">
        <v>973</v>
      </c>
      <c r="K47" s="265" t="s">
        <v>945</v>
      </c>
      <c r="M47" s="462"/>
      <c r="N47" s="462"/>
      <c r="O47" s="462"/>
      <c r="P47" s="462"/>
      <c r="Q47" s="462"/>
      <c r="R47" s="462"/>
      <c r="S47" s="463"/>
      <c r="U47" s="253" t="str">
        <f t="shared" si="15"/>
        <v>Realización de auditorias internas.</v>
      </c>
      <c r="V47" s="245" t="s">
        <v>120</v>
      </c>
      <c r="W47" s="289" t="s">
        <v>121</v>
      </c>
      <c r="X47" s="448">
        <v>2</v>
      </c>
      <c r="Y47" s="449"/>
      <c r="Z47" s="450"/>
      <c r="AA47" s="448">
        <v>1</v>
      </c>
      <c r="AB47" s="449"/>
      <c r="AC47" s="450"/>
      <c r="AD47" s="448">
        <v>2</v>
      </c>
      <c r="AE47" s="449"/>
      <c r="AF47" s="450"/>
      <c r="AG47" s="448">
        <v>2</v>
      </c>
      <c r="AH47" s="449"/>
      <c r="AI47" s="450"/>
      <c r="AJ47" s="247">
        <f t="shared" si="16"/>
        <v>0.875</v>
      </c>
      <c r="AK47" s="247" t="str">
        <f t="shared" si="17"/>
        <v>Efectivo</v>
      </c>
      <c r="AL47" s="481"/>
      <c r="AM47" s="481"/>
      <c r="AN47" s="481"/>
      <c r="AO47" s="481"/>
      <c r="AQ47" s="471"/>
      <c r="AR47" s="470"/>
      <c r="AS47" s="471"/>
      <c r="AT47" s="451"/>
      <c r="AU47" s="451"/>
      <c r="AV47" s="452"/>
      <c r="AW47" s="451"/>
      <c r="AX47" s="491"/>
      <c r="AZ47" s="455"/>
      <c r="BA47" s="459"/>
      <c r="BB47" s="459"/>
    </row>
    <row r="48" spans="2:54" ht="55.5" customHeight="1">
      <c r="B48" s="636"/>
      <c r="C48" s="461" t="s">
        <v>953</v>
      </c>
      <c r="D48" s="637"/>
      <c r="E48" s="638" t="s">
        <v>119</v>
      </c>
      <c r="F48" s="637"/>
      <c r="G48" s="637"/>
      <c r="H48" s="637"/>
      <c r="I48" s="637"/>
      <c r="J48" s="285" t="s">
        <v>197</v>
      </c>
      <c r="K48" s="285" t="s">
        <v>471</v>
      </c>
      <c r="M48" s="462">
        <v>3</v>
      </c>
      <c r="N48" s="462" t="str">
        <f>IF(M48=5,"Esperada",IF(M48=4,"Alta",IF(M48=3,"Media",IF(M48=2,"Baja",IF(M48=1,"Remota","0")))))</f>
        <v>Media</v>
      </c>
      <c r="O48" s="462">
        <v>3</v>
      </c>
      <c r="P48" s="462" t="str">
        <f>IF(O48=5,"Significativo",IF(O48=4,"Alto",IF(O48=3,"Medio",IF(O48=2,"Bajo",IF(O48=1,"No Significativo","0")))))</f>
        <v>Medio</v>
      </c>
      <c r="Q48" s="462" t="s">
        <v>92</v>
      </c>
      <c r="R48" s="462">
        <f>O48*M48</f>
        <v>9</v>
      </c>
      <c r="S48" s="463" t="str">
        <f>IF(R48=1,"Bajo",IF(R48=2,"Bajo",IF(R48=3,"Bajo",IF(R48=4,"Bajo",IF(R48=5,"Medio",IF(R48=6,"Medio",IF(R48=8,"Medio",IF(R48=9,"Medio",IF(R48=10,"Medio",IF(R48=12,"Medio",IF(R48=15,"Alto",IF(R48=16,"Alto",IF(R48=20,"Alto",IF(R48=25,"Alto","0"))))))))))))))</f>
        <v>Medio</v>
      </c>
      <c r="U48" s="253" t="str">
        <f t="shared" si="15"/>
        <v>Reuniones con lideres y/o representtantes de las comunidades de dificil acceso.</v>
      </c>
      <c r="V48" s="245" t="s">
        <v>109</v>
      </c>
      <c r="W48" s="289" t="s">
        <v>107</v>
      </c>
      <c r="X48" s="448">
        <v>2</v>
      </c>
      <c r="Y48" s="449"/>
      <c r="Z48" s="450"/>
      <c r="AA48" s="448">
        <v>1</v>
      </c>
      <c r="AB48" s="449"/>
      <c r="AC48" s="450"/>
      <c r="AD48" s="448">
        <v>2</v>
      </c>
      <c r="AE48" s="449"/>
      <c r="AF48" s="450"/>
      <c r="AG48" s="448">
        <v>1</v>
      </c>
      <c r="AH48" s="449"/>
      <c r="AI48" s="450"/>
      <c r="AJ48" s="247">
        <f t="shared" si="16"/>
        <v>0.75</v>
      </c>
      <c r="AK48" s="247" t="str">
        <f t="shared" si="17"/>
        <v>Medianamente Efectivo</v>
      </c>
      <c r="AL48" s="481">
        <v>0</v>
      </c>
      <c r="AM48" s="481" t="str">
        <f>IF(AND(AL48&gt;=0%,AL48&lt;40%),"0% ",IF(AND(AL48&gt;=41%,AL48&lt;60%),"20%",IF(AND(AL48&gt;=61%,AL48&lt;80%),"40%",IF(AND(AL48&gt;=81%,AL48&lt;90%),"60%", IF(AND(AL48&gt;=91%,AL48&lt;=100%),"80","0%")))))</f>
        <v xml:space="preserve">0% </v>
      </c>
      <c r="AN48" s="481">
        <f>AVERAGE(AJ48:AJ49)</f>
        <v>0.75</v>
      </c>
      <c r="AO48" s="481" t="str">
        <f>IF(AND(AN48&gt;=0%,AN48&lt;40%),"0% ",IF(AND(AN48&gt;=41%,AN48&lt;60%),"20%",IF(AND(AN48&gt;=61%,AN48&lt;80%),"40%",IF(AND(AN48&gt;=81%,AN48&lt;90%),"60%", IF(AND(AN48&gt;=91%,AN48&lt;=100%),"80","0%")))))</f>
        <v>40%</v>
      </c>
      <c r="AQ48" s="471">
        <f>M48-(M48*AL48)</f>
        <v>3</v>
      </c>
      <c r="AR48" s="470" t="str">
        <f>IF(AQ48=5,"Esperada",IF(AQ48=4,"Alta",IF(AQ48=3,"Media",IF(AQ48=2,"Baja",IF(AQ48=1,"Remota","Remota")))))</f>
        <v>Media</v>
      </c>
      <c r="AS48" s="471">
        <f>O48-(O48*AO48)</f>
        <v>1.7999999999999998</v>
      </c>
      <c r="AT48" s="451" t="str">
        <f>IF(AS48=5,"Significativo",IF(AS48=4,"Alto",IF(AS48=3,"Medio",IF(AS48=2,"Bajo",IF(AS48=1,"No Significativo","No Significativo")))))</f>
        <v>No Significativo</v>
      </c>
      <c r="AU48" s="451" t="str">
        <f>Q48</f>
        <v>Operacional</v>
      </c>
      <c r="AV48" s="452">
        <f>AQ48*AS48</f>
        <v>5.3999999999999995</v>
      </c>
      <c r="AW48" s="451" t="str">
        <f>IF(AV48=1,"Bajo",IF(AV48=2,"Bajo",IF(AV48=3,"Bajo",IF(AV48=4,"Bajo",IF(AV48=5,"Medio",IF(AV48=6,"Medio",IF(AV48=8,"Medio",IF(AV48=9,"Medio",IF(AV48=10,"Medio",IF(AV48=12,"Medio",IF(AV48=15,"Alto",IF(AV48=16,"Alto",IF(AV48=20,"Alto",IF(AV48=25,"Alto","Bajo"))))))))))))))</f>
        <v>Bajo</v>
      </c>
      <c r="AX48" s="489" t="str">
        <f>IF(AV48=1," Aceptar el riesgo. No determinar acciones.",IF(AV48=2," Aceptar el riesgo. No determinar acciones.",IF(AV48=3," Aceptar el riesgo. No determinar acciones.",IF(AV48=4," Aceptar el riesgo. No determinar acciones.",IF(AV48=5," Evaluar a juicio de experto la nececidad de deterrminar acciones para prevenir su ocurrencia",IF(AV48=6," Evaluar a juicio de experto la nececidad de deterrminar acciones para prevenir su ocurrencia",IF(AV48=8," Evaluar a juicio de experto la nececidad de deterrminar acciones para prevenir su ocurrencia",IF(AV48=9," Evaluar a juicio de experto la nececidad de deterrminar acciones para prevenir su ocurrencia",IF(AV48=10," Evaluar a juicio de experto la nececidad de deterrminar acciones para prevenir su ocurrencia",IF(AV48=12," Evaluar a juicio de experto la nececidad de deterrminar acciones para prevenir su ocurrencia",IF(AV48=15," Deterrminar acciones para prevenir su ocurrencia, compartirla o eliminarla.",IF(AV48=16," Deterrminar acciones para prevenir su ocurrencia, compartirla o eliminarla.",IF(AV48=20," Deterrminar acciones para prevenir su ocurrencia, compartirla o eliminarla.",IF(AV48=25," Deterrminar acciones para prevenir su ocurrencia, compartirla o eliminarla."," Aceptar el riesgo. No determinar acciones."))))))))))))))</f>
        <v xml:space="preserve"> Aceptar el riesgo. No determinar acciones.</v>
      </c>
      <c r="AZ48" s="454" t="s">
        <v>200</v>
      </c>
      <c r="BA48" s="458" t="s">
        <v>134</v>
      </c>
      <c r="BB48" s="458" t="s">
        <v>202</v>
      </c>
    </row>
    <row r="49" spans="2:54" ht="62.25" customHeight="1">
      <c r="B49" s="636"/>
      <c r="C49" s="461"/>
      <c r="D49" s="637"/>
      <c r="E49" s="638"/>
      <c r="F49" s="637"/>
      <c r="G49" s="637"/>
      <c r="H49" s="637"/>
      <c r="I49" s="637"/>
      <c r="J49" s="285" t="s">
        <v>971</v>
      </c>
      <c r="K49" s="285" t="s">
        <v>471</v>
      </c>
      <c r="M49" s="462"/>
      <c r="N49" s="462"/>
      <c r="O49" s="462"/>
      <c r="P49" s="462"/>
      <c r="Q49" s="462"/>
      <c r="R49" s="462"/>
      <c r="S49" s="463"/>
      <c r="U49" s="253" t="str">
        <f t="shared" si="15"/>
        <v>Reuniones con lideres y/o representtantes de las comunidades de dificil acceso.</v>
      </c>
      <c r="V49" s="245" t="s">
        <v>109</v>
      </c>
      <c r="W49" s="289" t="s">
        <v>107</v>
      </c>
      <c r="X49" s="448">
        <v>2</v>
      </c>
      <c r="Y49" s="449"/>
      <c r="Z49" s="450"/>
      <c r="AA49" s="448">
        <v>1</v>
      </c>
      <c r="AB49" s="449"/>
      <c r="AC49" s="450"/>
      <c r="AD49" s="448">
        <v>2</v>
      </c>
      <c r="AE49" s="449"/>
      <c r="AF49" s="450"/>
      <c r="AG49" s="448">
        <v>1</v>
      </c>
      <c r="AH49" s="449"/>
      <c r="AI49" s="450"/>
      <c r="AJ49" s="247">
        <f t="shared" si="16"/>
        <v>0.75</v>
      </c>
      <c r="AK49" s="247" t="str">
        <f t="shared" si="17"/>
        <v>Medianamente Efectivo</v>
      </c>
      <c r="AL49" s="481"/>
      <c r="AM49" s="481"/>
      <c r="AN49" s="481"/>
      <c r="AO49" s="481"/>
      <c r="AQ49" s="471"/>
      <c r="AR49" s="470"/>
      <c r="AS49" s="471"/>
      <c r="AT49" s="451"/>
      <c r="AU49" s="451"/>
      <c r="AV49" s="452"/>
      <c r="AW49" s="451"/>
      <c r="AX49" s="490"/>
      <c r="AZ49" s="464"/>
      <c r="BA49" s="492"/>
      <c r="BB49" s="492"/>
    </row>
    <row r="50" spans="2:54" ht="58.5" customHeight="1">
      <c r="B50" s="636" t="s">
        <v>585</v>
      </c>
      <c r="C50" s="285" t="s">
        <v>974</v>
      </c>
      <c r="D50" s="291"/>
      <c r="E50" s="292"/>
      <c r="F50" s="291"/>
      <c r="G50" s="292" t="s">
        <v>119</v>
      </c>
      <c r="H50" s="291"/>
      <c r="I50" s="291"/>
      <c r="J50" s="108" t="s">
        <v>967</v>
      </c>
      <c r="K50" s="270" t="s">
        <v>987</v>
      </c>
      <c r="M50" s="273">
        <v>3</v>
      </c>
      <c r="N50" s="273" t="str">
        <f>IF(M50=5,"Esperada",IF(M50=4,"Alta",IF(M50=3,"Media",IF(M50=2,"Baja",IF(M50=1,"Remota","0")))))</f>
        <v>Media</v>
      </c>
      <c r="O50" s="273">
        <v>3</v>
      </c>
      <c r="P50" s="273" t="str">
        <f>IF(O50=5,"Significativo",IF(O50=4,"Alto",IF(O50=3,"Medio",IF(O50=2,"Bajo",IF(O50=1,"No Significativo","0")))))</f>
        <v>Medio</v>
      </c>
      <c r="Q50" s="273" t="s">
        <v>49</v>
      </c>
      <c r="R50" s="273">
        <f>O50*M50</f>
        <v>9</v>
      </c>
      <c r="S50" s="280" t="str">
        <f>IF(R50=1,"Bajo",IF(R50=2,"Bajo",IF(R50=3,"Bajo",IF(R50=4,"Bajo",IF(R50=5,"Medio",IF(R50=6,"Medio",IF(R50=8,"Medio",IF(R50=9,"Medio",IF(R50=10,"Medio",IF(R50=12,"Medio",IF(R50=15,"Alto",IF(R50=16,"Alto",IF(R50=20,"Alto",IF(R50=25,"Alto","0"))))))))))))))</f>
        <v>Medio</v>
      </c>
      <c r="U50" s="253" t="str">
        <f t="shared" ref="U50:U51" si="18">+K50</f>
        <v>Dotacion de EPP, implementacion de programas SST, y aplicación de autocuidado</v>
      </c>
      <c r="V50" s="245" t="s">
        <v>120</v>
      </c>
      <c r="W50" s="289" t="s">
        <v>121</v>
      </c>
      <c r="X50" s="462">
        <v>2</v>
      </c>
      <c r="Y50" s="462"/>
      <c r="Z50" s="462"/>
      <c r="AA50" s="462">
        <v>1</v>
      </c>
      <c r="AB50" s="462"/>
      <c r="AC50" s="462"/>
      <c r="AD50" s="462">
        <v>2</v>
      </c>
      <c r="AE50" s="462"/>
      <c r="AF50" s="462"/>
      <c r="AG50" s="462">
        <v>2</v>
      </c>
      <c r="AH50" s="462"/>
      <c r="AI50" s="462"/>
      <c r="AJ50" s="255">
        <f t="shared" ref="AJ50:AJ52" si="19">((X50/2)+(AA50/2)+(AD50/2)+(AG50/2))/4</f>
        <v>0.875</v>
      </c>
      <c r="AK50" s="243" t="str">
        <f t="shared" ref="AK50:AK52" si="20">IF(AND(AJ50&gt;=0%,AJ50&lt;40%),"No Efectivo",IF(AND(AJ50&gt;=41%,AJ50&lt;60%),"Poco Efectivo",IF(AND(AJ50&gt;=61%,AJ50&lt;80%),"Medianamente Efectivo",IF(AND(AJ50&gt;=81%,AJ50&lt;90%),"Efectivo", IF(AND(AJ50&gt;=91%,AJ50&lt;=100%),"Altamente Efectivo")))))</f>
        <v>Efectivo</v>
      </c>
      <c r="AL50" s="275">
        <f>AVERAGE(AJ50:AJ50)</f>
        <v>0.875</v>
      </c>
      <c r="AM50" s="275" t="str">
        <f>IF(AND(AL50&gt;=0%,AL50&lt;40%),"0% ",IF(AND(AL50&gt;=41%,AL50&lt;60%),"20%",IF(AND(AL50&gt;=61%,AL50&lt;80%),"40%",IF(AND(AL50&gt;=81%,AL50&lt;90%),"60%", IF(AND(AL50&gt;=91%,AL50&lt;=100%),"80","0%")))))</f>
        <v>60%</v>
      </c>
      <c r="AN50" s="275">
        <v>0</v>
      </c>
      <c r="AO50" s="275" t="str">
        <f>IF(AND(AN50&gt;=0%,AN50&lt;40%),"0% ",IF(AND(AN50&gt;=41%,AN50&lt;60%),"20%",IF(AND(AN50&gt;=61%,AN50&lt;80%),"40%",IF(AND(AN50&gt;=81%,AN50&lt;90%),"60%", IF(AND(AN50&gt;=91%,AN50&lt;=100%),"80","0%")))))</f>
        <v xml:space="preserve">0% </v>
      </c>
      <c r="AQ50" s="267">
        <f>M50-(M50*AL50:AL50)</f>
        <v>0.375</v>
      </c>
      <c r="AR50" s="266" t="str">
        <f>IF(AQ50=5,"Esperada",IF(AQ50=4,"Alta",IF(AQ50=3,"Media",IF(AQ50=2,"Baja",IF(AQ50=1,"Remota","Remota")))))</f>
        <v>Remota</v>
      </c>
      <c r="AS50" s="267">
        <f>O50-(O50*AO50:AO50)</f>
        <v>3</v>
      </c>
      <c r="AT50" s="268" t="str">
        <f>IF(AS50=5,"Significativo",IF(AS50=4,"Alto",IF(AS50=3,"Medio",IF(AS50=2,"Bajo",IF(AS50=1,"No Significativo","No Significativo")))))</f>
        <v>Medio</v>
      </c>
      <c r="AU50" s="268" t="str">
        <f>Q50</f>
        <v>Salud y Seguridad en el Trabajo</v>
      </c>
      <c r="AV50" s="269">
        <f>AQ50*AS50</f>
        <v>1.125</v>
      </c>
      <c r="AW50" s="268" t="str">
        <f>IF(AV50=1,"Bajo",IF(AV50=2,"Bajo",IF(AV50=3,"Bajo",IF(AV50=4,"Bajo",IF(AV50=5,"Medio",IF(AV50=6,"Medio",IF(AV50=8,"Medio",IF(AV50=9,"Medio",IF(AV50=10,"Medio",IF(AV50=12,"Medio",IF(AV50=15,"Alto",IF(AV50=16,"Alto",IF(AV50=20,"Alto",IF(AV50=25,"Alto","Bajo"))))))))))))))</f>
        <v>Bajo</v>
      </c>
      <c r="AX50" s="276" t="str">
        <f>IF(AV50=1," Aceptar el riesgo. No determinar acciones.",IF(AV50=2," Aceptar el riesgo. No determinar acciones.",IF(AV50=3," Aceptar el riesgo. No determinar acciones.",IF(AV50=4," Aceptar el riesgo. No determinar acciones.",IF(AV50=5," Evaluar a juicio de experto la nececidad de deterrminar acciones para prevenir su ocurrencia",IF(AV50=6," Evaluar a juicio de experto la nececidad de deterrminar acciones para prevenir su ocurrencia",IF(AV50=8," Evaluar a juicio de experto la nececidad de deterrminar acciones para prevenir su ocurrencia",IF(AV50=9," Evaluar a juicio de experto la nececidad de deterrminar acciones para prevenir su ocurrencia",IF(AV50=10," Evaluar a juicio de experto la nececidad de deterrminar acciones para prevenir su ocurrencia",IF(AV50=12," Evaluar a juicio de experto la nececidad de deterrminar acciones para prevenir su ocurrencia",IF(AV50=15," Deterrminar acciones para prevenir su ocurrencia, compartirla o eliminarla.",IF(AV50=16," Deterrminar acciones para prevenir su ocurrencia, compartirla o eliminarla.",IF(AV50=20," Deterrminar acciones para prevenir su ocurrencia, compartirla o eliminarla.",IF(AV50=25," Deterrminar acciones para prevenir su ocurrencia, compartirla o eliminarla."," Aceptar el riesgo. No determinar acciones."))))))))))))))</f>
        <v xml:space="preserve"> Aceptar el riesgo. No determinar acciones.</v>
      </c>
      <c r="AZ50" s="281"/>
      <c r="BA50" s="282"/>
      <c r="BB50" s="278"/>
    </row>
    <row r="51" spans="2:54" ht="72" customHeight="1">
      <c r="B51" s="636"/>
      <c r="C51" s="277" t="s">
        <v>955</v>
      </c>
      <c r="D51" s="291"/>
      <c r="E51" s="292" t="s">
        <v>119</v>
      </c>
      <c r="F51" s="291"/>
      <c r="G51" s="291"/>
      <c r="H51" s="291"/>
      <c r="I51" s="291"/>
      <c r="J51" s="285" t="s">
        <v>971</v>
      </c>
      <c r="K51" s="285" t="s">
        <v>471</v>
      </c>
      <c r="M51" s="273">
        <v>3</v>
      </c>
      <c r="N51" s="273" t="str">
        <f>IF(M51=5,"Esperada",IF(M51=4,"Alta",IF(M51=3,"Media",IF(M51=2,"Baja",IF(M51=1,"Remota","0")))))</f>
        <v>Media</v>
      </c>
      <c r="O51" s="273">
        <v>4</v>
      </c>
      <c r="P51" s="273" t="str">
        <f>IF(O51=5,"Significativo",IF(O51=4,"Alto",IF(O51=3,"Medio",IF(O51=2,"Bajo",IF(O51=1,"No Significativo","0")))))</f>
        <v>Alto</v>
      </c>
      <c r="Q51" s="273" t="s">
        <v>92</v>
      </c>
      <c r="R51" s="273">
        <f>O51*M51</f>
        <v>12</v>
      </c>
      <c r="S51" s="280" t="str">
        <f>IF(R51=1,"Bajo",IF(R51=2,"Bajo",IF(R51=3,"Bajo",IF(R51=4,"Bajo",IF(R51=5,"Medio",IF(R51=6,"Medio",IF(R51=8,"Medio",IF(R51=9,"Medio",IF(R51=10,"Medio",IF(R51=12,"Medio",IF(R51=15,"Alto",IF(R51=16,"Alto",IF(R51=20,"Alto",IF(R51=25,"Alto","0"))))))))))))))</f>
        <v>Medio</v>
      </c>
      <c r="U51" s="253" t="str">
        <f t="shared" si="18"/>
        <v>Reuniones con lideres y/o representtantes de las comunidades de dificil acceso.</v>
      </c>
      <c r="V51" s="245" t="s">
        <v>109</v>
      </c>
      <c r="W51" s="289" t="s">
        <v>107</v>
      </c>
      <c r="X51" s="462">
        <v>2</v>
      </c>
      <c r="Y51" s="462"/>
      <c r="Z51" s="462"/>
      <c r="AA51" s="462">
        <v>1</v>
      </c>
      <c r="AB51" s="462"/>
      <c r="AC51" s="462"/>
      <c r="AD51" s="462">
        <v>2</v>
      </c>
      <c r="AE51" s="462"/>
      <c r="AF51" s="462"/>
      <c r="AG51" s="462">
        <v>1</v>
      </c>
      <c r="AH51" s="462"/>
      <c r="AI51" s="462"/>
      <c r="AJ51" s="255">
        <f t="shared" si="19"/>
        <v>0.75</v>
      </c>
      <c r="AK51" s="243" t="str">
        <f t="shared" si="20"/>
        <v>Medianamente Efectivo</v>
      </c>
      <c r="AL51" s="275">
        <f>AVERAGE(AJ51:AJ51)</f>
        <v>0.75</v>
      </c>
      <c r="AM51" s="275" t="str">
        <f>IF(AND(AL51&gt;=0%,AL51&lt;40%),"0% ",IF(AND(AL51&gt;=41%,AL51&lt;60%),"20%",IF(AND(AL51&gt;=61%,AL51&lt;80%),"40%",IF(AND(AL51&gt;=81%,AL51&lt;90%),"60%", IF(AND(AL51&gt;=91%,AL51&lt;=100%),"80","0%")))))</f>
        <v>40%</v>
      </c>
      <c r="AN51" s="275">
        <v>0</v>
      </c>
      <c r="AO51" s="275" t="str">
        <f>IF(AND(AN51&gt;=0%,AN51&lt;40%),"0% ",IF(AND(AN51&gt;=41%,AN51&lt;60%),"20%",IF(AND(AN51&gt;=61%,AN51&lt;80%),"40%",IF(AND(AN51&gt;=81%,AN51&lt;90%),"60%", IF(AND(AN51&gt;=91%,AN51&lt;=100%),"80","0%")))))</f>
        <v xml:space="preserve">0% </v>
      </c>
      <c r="AQ51" s="267">
        <f>M51-(M51*AL51:AL51)</f>
        <v>0.75</v>
      </c>
      <c r="AR51" s="266" t="str">
        <f>IF(AQ51=5,"Esperada",IF(AQ51=4,"Alta",IF(AQ51=3,"Media",IF(AQ51=2,"Baja",IF(AQ51=1,"Remota","Remota")))))</f>
        <v>Remota</v>
      </c>
      <c r="AS51" s="267">
        <f>O51-(O51*AO51:AO51)</f>
        <v>4</v>
      </c>
      <c r="AT51" s="268" t="str">
        <f>IF(AS51=5,"Significativo",IF(AS51=4,"Alto",IF(AS51=3,"Medio",IF(AS51=2,"Bajo",IF(AS51=1,"No Significativo","No Significativo")))))</f>
        <v>Alto</v>
      </c>
      <c r="AU51" s="268" t="str">
        <f>Q51</f>
        <v>Operacional</v>
      </c>
      <c r="AV51" s="269">
        <f>AQ51*AS51</f>
        <v>3</v>
      </c>
      <c r="AW51" s="268" t="str">
        <f>IF(AV51=1,"Bajo",IF(AV51=2,"Bajo",IF(AV51=3,"Bajo",IF(AV51=4,"Bajo",IF(AV51=5,"Medio",IF(AV51=6,"Medio",IF(AV51=8,"Medio",IF(AV51=9,"Medio",IF(AV51=10,"Medio",IF(AV51=12,"Medio",IF(AV51=15,"Alto",IF(AV51=16,"Alto",IF(AV51=20,"Alto",IF(AV51=25,"Alto","Bajo"))))))))))))))</f>
        <v>Bajo</v>
      </c>
      <c r="AX51" s="276" t="str">
        <f>IF(AV51=1," Aceptar el riesgo. No determinar acciones.",IF(AV51=2," Aceptar el riesgo. No determinar acciones.",IF(AV51=3," Aceptar el riesgo. No determinar acciones.",IF(AV51=4," Aceptar el riesgo. No determinar acciones.",IF(AV51=5," Evaluar a juicio de experto la nececidad de deterrminar acciones para prevenir su ocurrencia",IF(AV51=6," Evaluar a juicio de experto la nececidad de deterrminar acciones para prevenir su ocurrencia",IF(AV51=8," Evaluar a juicio de experto la nececidad de deterrminar acciones para prevenir su ocurrencia",IF(AV51=9," Evaluar a juicio de experto la nececidad de deterrminar acciones para prevenir su ocurrencia",IF(AV51=10," Evaluar a juicio de experto la nececidad de deterrminar acciones para prevenir su ocurrencia",IF(AV51=12," Evaluar a juicio de experto la nececidad de deterrminar acciones para prevenir su ocurrencia",IF(AV51=15," Deterrminar acciones para prevenir su ocurrencia, compartirla o eliminarla.",IF(AV51=16," Deterrminar acciones para prevenir su ocurrencia, compartirla o eliminarla.",IF(AV51=20," Deterrminar acciones para prevenir su ocurrencia, compartirla o eliminarla.",IF(AV51=25," Deterrminar acciones para prevenir su ocurrencia, compartirla o eliminarla."," Aceptar el riesgo. No determinar acciones."))))))))))))))</f>
        <v xml:space="preserve"> Aceptar el riesgo. No determinar acciones.</v>
      </c>
      <c r="AZ51" s="281"/>
      <c r="BA51" s="282"/>
      <c r="BB51" s="278"/>
    </row>
    <row r="52" spans="2:54" ht="89.25" customHeight="1">
      <c r="B52" s="295" t="s">
        <v>616</v>
      </c>
      <c r="C52" s="285" t="s">
        <v>956</v>
      </c>
      <c r="D52" s="291"/>
      <c r="E52" s="292"/>
      <c r="F52" s="291"/>
      <c r="G52" s="292" t="s">
        <v>119</v>
      </c>
      <c r="H52" s="291"/>
      <c r="I52" s="291"/>
      <c r="J52" s="108" t="s">
        <v>975</v>
      </c>
      <c r="K52" s="298" t="s">
        <v>987</v>
      </c>
      <c r="M52" s="273">
        <v>3</v>
      </c>
      <c r="N52" s="273" t="str">
        <f>IF(M52=5,"Esperada",IF(M52=4,"Alta",IF(M52=3,"Media",IF(M52=2,"Baja",IF(M52=1,"Remota","0")))))</f>
        <v>Media</v>
      </c>
      <c r="O52" s="273">
        <v>3</v>
      </c>
      <c r="P52" s="273" t="str">
        <f>IF(O52=5,"Significativo",IF(O52=4,"Alto",IF(O52=3,"Medio",IF(O52=2,"Bajo",IF(O52=1,"No Significativo","0")))))</f>
        <v>Medio</v>
      </c>
      <c r="Q52" s="273" t="s">
        <v>49</v>
      </c>
      <c r="R52" s="273">
        <f>O52*M52</f>
        <v>9</v>
      </c>
      <c r="S52" s="280" t="str">
        <f>IF(R52=1,"Bajo",IF(R52=2,"Bajo",IF(R52=3,"Bajo",IF(R52=4,"Bajo",IF(R52=5,"Medio",IF(R52=6,"Medio",IF(R52=8,"Medio",IF(R52=9,"Medio",IF(R52=10,"Medio",IF(R52=12,"Medio",IF(R52=15,"Alto",IF(R52=16,"Alto",IF(R52=20,"Alto",IF(R52=25,"Alto","0"))))))))))))))</f>
        <v>Medio</v>
      </c>
      <c r="U52" s="253" t="str">
        <f t="shared" ref="U52:U62" si="21">+K52</f>
        <v>Dotacion de EPP, implementacion de programas SST, y aplicación de autocuidado</v>
      </c>
      <c r="V52" s="245" t="s">
        <v>109</v>
      </c>
      <c r="W52" s="289" t="s">
        <v>121</v>
      </c>
      <c r="X52" s="462">
        <v>2</v>
      </c>
      <c r="Y52" s="462"/>
      <c r="Z52" s="462"/>
      <c r="AA52" s="462">
        <v>1</v>
      </c>
      <c r="AB52" s="462"/>
      <c r="AC52" s="462"/>
      <c r="AD52" s="462">
        <v>2</v>
      </c>
      <c r="AE52" s="462"/>
      <c r="AF52" s="462"/>
      <c r="AG52" s="462">
        <v>2</v>
      </c>
      <c r="AH52" s="462"/>
      <c r="AI52" s="462"/>
      <c r="AJ52" s="255">
        <f t="shared" si="19"/>
        <v>0.875</v>
      </c>
      <c r="AK52" s="243" t="str">
        <f t="shared" si="20"/>
        <v>Efectivo</v>
      </c>
      <c r="AL52" s="275">
        <v>0</v>
      </c>
      <c r="AM52" s="275" t="str">
        <f>IF(AND(AL52&gt;=0%,AL52&lt;40%),"0% ",IF(AND(AL52&gt;=41%,AL52&lt;60%),"20%",IF(AND(AL52&gt;=61%,AL52&lt;80%),"40%",IF(AND(AL52&gt;=81%,AL52&lt;90%),"60%", IF(AND(AL52&gt;=91%,AL52&lt;=100%),"80","0%")))))</f>
        <v xml:space="preserve">0% </v>
      </c>
      <c r="AN52" s="275">
        <f>AVERAGE(AJ52:AJ52)</f>
        <v>0.875</v>
      </c>
      <c r="AO52" s="275" t="str">
        <f>IF(AND(AN52&gt;=0%,AN52&lt;40%),"0% ",IF(AND(AN52&gt;=41%,AN52&lt;60%),"20%",IF(AND(AN52&gt;=61%,AN52&lt;80%),"40%",IF(AND(AN52&gt;=81%,AN52&lt;90%),"60%", IF(AND(AN52&gt;=91%,AN52&lt;=100%),"80","0%")))))</f>
        <v>60%</v>
      </c>
      <c r="AQ52" s="267">
        <f>M52-(M52*AL52:AL52)</f>
        <v>3</v>
      </c>
      <c r="AR52" s="266" t="str">
        <f>IF(AQ52=5,"Esperada",IF(AQ52=4,"Alta",IF(AQ52=3,"Media",IF(AQ52=2,"Baja",IF(AQ52=1,"Remota","Remota")))))</f>
        <v>Media</v>
      </c>
      <c r="AS52" s="267">
        <f>O52-(O52*AO52:AO52)</f>
        <v>1.2000000000000002</v>
      </c>
      <c r="AT52" s="268" t="str">
        <f>IF(AS52=5,"Significativo",IF(AS52=4,"Alto",IF(AS52=3,"Medio",IF(AS52=2,"Bajo",IF(AS52=1,"No Significativo","No Significativo")))))</f>
        <v>No Significativo</v>
      </c>
      <c r="AU52" s="268" t="str">
        <f>Q52</f>
        <v>Salud y Seguridad en el Trabajo</v>
      </c>
      <c r="AV52" s="269">
        <f>AQ52*AS52</f>
        <v>3.6000000000000005</v>
      </c>
      <c r="AW52" s="268" t="str">
        <f>IF(AV52=1,"Bajo",IF(AV52=2,"Bajo",IF(AV52=3,"Bajo",IF(AV52=4,"Bajo",IF(AV52=5,"Medio",IF(AV52=6,"Medio",IF(AV52=8,"Medio",IF(AV52=9,"Medio",IF(AV52=10,"Medio",IF(AV52=12,"Medio",IF(AV52=15,"Alto",IF(AV52=16,"Alto",IF(AV52=20,"Alto",IF(AV52=25,"Alto","Bajo"))))))))))))))</f>
        <v>Bajo</v>
      </c>
      <c r="AX52" s="276" t="str">
        <f>IF(AV52=1," Aceptar el riesgo. No determinar acciones.",IF(AV52=2," Aceptar el riesgo. No determinar acciones.",IF(AV52=3," Aceptar el riesgo. No determinar acciones.",IF(AV52=4," Aceptar el riesgo. No determinar acciones.",IF(AV52=5," Evaluar a juicio de experto la nececidad de deterrminar acciones para prevenir su ocurrencia",IF(AV52=6," Evaluar a juicio de experto la nececidad de deterrminar acciones para prevenir su ocurrencia",IF(AV52=8," Evaluar a juicio de experto la nececidad de deterrminar acciones para prevenir su ocurrencia",IF(AV52=9," Evaluar a juicio de experto la nececidad de deterrminar acciones para prevenir su ocurrencia",IF(AV52=10," Evaluar a juicio de experto la nececidad de deterrminar acciones para prevenir su ocurrencia",IF(AV52=12," Evaluar a juicio de experto la nececidad de deterrminar acciones para prevenir su ocurrencia",IF(AV52=15," Deterrminar acciones para prevenir su ocurrencia, compartirla o eliminarla.",IF(AV52=16," Deterrminar acciones para prevenir su ocurrencia, compartirla o eliminarla.",IF(AV52=20," Deterrminar acciones para prevenir su ocurrencia, compartirla o eliminarla.",IF(AV52=25," Deterrminar acciones para prevenir su ocurrencia, compartirla o eliminarla."," Aceptar el riesgo. No determinar acciones."))))))))))))))</f>
        <v xml:space="preserve"> Aceptar el riesgo. No determinar acciones.</v>
      </c>
      <c r="AZ52" s="281"/>
      <c r="BA52" s="282"/>
      <c r="BB52" s="278"/>
    </row>
    <row r="53" spans="2:54" ht="54" customHeight="1">
      <c r="B53" s="636" t="s">
        <v>677</v>
      </c>
      <c r="C53" s="277" t="s">
        <v>957</v>
      </c>
      <c r="D53" s="291"/>
      <c r="E53" s="292" t="s">
        <v>119</v>
      </c>
      <c r="F53" s="291"/>
      <c r="G53" s="291"/>
      <c r="H53" s="291"/>
      <c r="I53" s="291"/>
      <c r="J53" s="253" t="s">
        <v>976</v>
      </c>
      <c r="K53" s="265" t="s">
        <v>945</v>
      </c>
      <c r="M53" s="273">
        <v>3</v>
      </c>
      <c r="N53" s="273" t="str">
        <f>IF(M53=5,"Esperada",IF(M53=4,"Alta",IF(M53=3,"Media",IF(M53=2,"Baja",IF(M53=1,"Remota","0")))))</f>
        <v>Media</v>
      </c>
      <c r="O53" s="273">
        <v>3</v>
      </c>
      <c r="P53" s="273" t="str">
        <f>IF(O53=5,"Significativo",IF(O53=4,"Alto",IF(O53=3,"Medio",IF(O53=2,"Bajo",IF(O53=1,"No Significativo","0")))))</f>
        <v>Medio</v>
      </c>
      <c r="Q53" s="273" t="s">
        <v>44</v>
      </c>
      <c r="R53" s="273">
        <f>O53*M53</f>
        <v>9</v>
      </c>
      <c r="S53" s="280" t="str">
        <f>IF(R53=1,"Bajo",IF(R53=2,"Bajo",IF(R53=3,"Bajo",IF(R53=4,"Bajo",IF(R53=5,"Medio",IF(R53=6,"Medio",IF(R53=8,"Medio",IF(R53=9,"Medio",IF(R53=10,"Medio",IF(R53=12,"Medio",IF(R53=15,"Alto",IF(R53=16,"Alto",IF(R53=20,"Alto",IF(R53=25,"Alto","0"))))))))))))))</f>
        <v>Medio</v>
      </c>
      <c r="U53" s="253" t="str">
        <f t="shared" si="21"/>
        <v>Realización de auditorias internas.</v>
      </c>
      <c r="V53" s="245" t="s">
        <v>120</v>
      </c>
      <c r="W53" s="289" t="s">
        <v>107</v>
      </c>
      <c r="X53" s="448">
        <v>2</v>
      </c>
      <c r="Y53" s="449"/>
      <c r="Z53" s="450"/>
      <c r="AA53" s="448">
        <v>1</v>
      </c>
      <c r="AB53" s="449"/>
      <c r="AC53" s="450"/>
      <c r="AD53" s="448">
        <v>2</v>
      </c>
      <c r="AE53" s="449"/>
      <c r="AF53" s="450"/>
      <c r="AG53" s="448">
        <v>2</v>
      </c>
      <c r="AH53" s="449"/>
      <c r="AI53" s="450"/>
      <c r="AJ53" s="247">
        <f t="shared" ref="AJ53:AJ62" si="22">((X53/2)+(AA53/2)+(AD53/2)+(AG53/2))/4</f>
        <v>0.875</v>
      </c>
      <c r="AK53" s="247" t="str">
        <f>IF(AND(AJ53&gt;=0%,AJ53&lt;40%),"No Efectivo",IF(AND(AJ53&gt;=41%,AJ53&lt;60%),"Poco Efectivo",IF(AND(AJ53&gt;=61%,AJ53&lt;80%),"Medianamente Efectivo",IF(AND(AJ53&gt;=81%,AJ53&lt;90%),"Efectivo", IF(AND(AJ53&gt;=91%,AJ53&lt;=100%),"Altamente Efectivo")))))</f>
        <v>Efectivo</v>
      </c>
      <c r="AL53" s="275">
        <v>0</v>
      </c>
      <c r="AM53" s="275" t="str">
        <f>IF(AND(AL53&gt;=0%,AL53&lt;40%),"0% ",IF(AND(AL53&gt;=41%,AL53&lt;60%),"20%",IF(AND(AL53&gt;=61%,AL53&lt;80%),"40%",IF(AND(AL53&gt;=81%,AL53&lt;90%),"60%", IF(AND(AL53&gt;=91%,AL53&lt;=100%),"80","0%")))))</f>
        <v xml:space="preserve">0% </v>
      </c>
      <c r="AN53" s="275">
        <f>AVERAGE(AJ53:AJ53)</f>
        <v>0.875</v>
      </c>
      <c r="AO53" s="275" t="str">
        <f>IF(AND(AN53&gt;=0%,AN53&lt;40%),"0% ",IF(AND(AN53&gt;=41%,AN53&lt;60%),"20%",IF(AND(AN53&gt;=61%,AN53&lt;80%),"40%",IF(AND(AN53&gt;=81%,AN53&lt;90%),"60%", IF(AND(AN53&gt;=91%,AN53&lt;=100%),"80","0%")))))</f>
        <v>60%</v>
      </c>
      <c r="AQ53" s="267">
        <f>M53-(M53*AL53)</f>
        <v>3</v>
      </c>
      <c r="AR53" s="266" t="str">
        <f>IF(AQ53=5,"Esperada",IF(AQ53=4,"Alta",IF(AQ53=3,"Media",IF(AQ53=2,"Baja",IF(AQ53=1,"Remota","Remota")))))</f>
        <v>Media</v>
      </c>
      <c r="AS53" s="267">
        <f>O53-(O53*AO53)</f>
        <v>1.2000000000000002</v>
      </c>
      <c r="AT53" s="268" t="str">
        <f>IF(AS53=5,"Significativo",IF(AS53=4,"Alto",IF(AS53=3,"Medio",IF(AS53=2,"Bajo",IF(AS53=1,"No Significativo","No Significativo")))))</f>
        <v>No Significativo</v>
      </c>
      <c r="AU53" s="268" t="str">
        <f>Q53</f>
        <v>Usuarios y mercado</v>
      </c>
      <c r="AV53" s="269">
        <f>AQ53*AS53</f>
        <v>3.6000000000000005</v>
      </c>
      <c r="AW53" s="268" t="str">
        <f>IF(AV53=1,"Bajo",IF(AV53=2,"Bajo",IF(AV53=3,"Bajo",IF(AV53=4,"Bajo",IF(AV53=5,"Medio",IF(AV53=6,"Medio",IF(AV53=8,"Medio",IF(AV53=9,"Medio",IF(AV53=10,"Medio",IF(AV53=12,"Medio",IF(AV53=15,"Alto",IF(AV53=16,"Alto",IF(AV53=20,"Alto",IF(AV53=25,"Alto","Bajo"))))))))))))))</f>
        <v>Bajo</v>
      </c>
      <c r="AX53" s="276" t="str">
        <f>IF(AV53=1," Aceptar el riesgo. No determinar acciones.",IF(AV53=2," Aceptar el riesgo. No determinar acciones.",IF(AV53=3," Aceptar el riesgo. No determinar acciones.",IF(AV53=4," Aceptar el riesgo. No determinar acciones.",IF(AV53=5," Evaluar a juicio de experto la nececidad de deterrminar acciones para prevenir su ocurrencia",IF(AV53=6," Evaluar a juicio de experto la nececidad de deterrminar acciones para prevenir su ocurrencia",IF(AV53=8," Evaluar a juicio de experto la nececidad de deterrminar acciones para prevenir su ocurrencia",IF(AV53=9," Evaluar a juicio de experto la nececidad de deterrminar acciones para prevenir su ocurrencia",IF(AV53=10," Evaluar a juicio de experto la nececidad de deterrminar acciones para prevenir su ocurrencia",IF(AV53=12," Evaluar a juicio de experto la nececidad de deterrminar acciones para prevenir su ocurrencia",IF(AV53=15," Deterrminar acciones para prevenir su ocurrencia, compartirla o eliminarla.",IF(AV53=16," Deterrminar acciones para prevenir su ocurrencia, compartirla o eliminarla.",IF(AV53=20," Deterrminar acciones para prevenir su ocurrencia, compartirla o eliminarla.",IF(AV53=25," Deterrminar acciones para prevenir su ocurrencia, compartirla o eliminarla."," Aceptar el riesgo. No determinar acciones."))))))))))))))</f>
        <v xml:space="preserve"> Aceptar el riesgo. No determinar acciones.</v>
      </c>
      <c r="AZ53" s="277" t="s">
        <v>200</v>
      </c>
      <c r="BA53" s="278" t="s">
        <v>134</v>
      </c>
      <c r="BB53" s="278" t="s">
        <v>202</v>
      </c>
    </row>
    <row r="54" spans="2:54" ht="35.25" customHeight="1">
      <c r="B54" s="636"/>
      <c r="C54" s="495" t="s">
        <v>958</v>
      </c>
      <c r="D54" s="637"/>
      <c r="E54" s="638"/>
      <c r="F54" s="637"/>
      <c r="G54" s="638" t="s">
        <v>119</v>
      </c>
      <c r="H54" s="637"/>
      <c r="I54" s="637"/>
      <c r="J54" s="253" t="s">
        <v>977</v>
      </c>
      <c r="K54" s="265" t="s">
        <v>989</v>
      </c>
      <c r="M54" s="462">
        <v>3</v>
      </c>
      <c r="N54" s="462" t="str">
        <f>IF(M54=5,"Esperada",IF(M54=4,"Alta",IF(M54=3,"Media",IF(M54=2,"Baja",IF(M54=1,"Remota","0")))))</f>
        <v>Media</v>
      </c>
      <c r="O54" s="462">
        <v>4</v>
      </c>
      <c r="P54" s="462" t="str">
        <f>IF(O54=5,"Significativo",IF(O54=4,"Alto",IF(O54=3,"Medio",IF(O54=2,"Bajo",IF(O54=1,"No Significativo","0")))))</f>
        <v>Alto</v>
      </c>
      <c r="Q54" s="462" t="s">
        <v>45</v>
      </c>
      <c r="R54" s="462">
        <f>O54*M54</f>
        <v>12</v>
      </c>
      <c r="S54" s="463" t="str">
        <f>IF(R54=1,"Bajo",IF(R54=2,"Bajo",IF(R54=3,"Bajo",IF(R54=4,"Bajo",IF(R54=5,"Medio",IF(R54=6,"Medio",IF(R54=8,"Medio",IF(R54=9,"Medio",IF(R54=10,"Medio",IF(R54=12,"Medio",IF(R54=15,"Alto",IF(R54=16,"Alto",IF(R54=20,"Alto",IF(R54=25,"Alto","0"))))))))))))))</f>
        <v>Medio</v>
      </c>
      <c r="U54" s="253" t="str">
        <f t="shared" si="21"/>
        <v>Realización de auditorias internas, Seguimiento al cumplimineto ambiental bajo la interpretacion de los  numerales de la norma</v>
      </c>
      <c r="V54" s="245" t="s">
        <v>120</v>
      </c>
      <c r="W54" s="289" t="s">
        <v>121</v>
      </c>
      <c r="X54" s="448">
        <v>1</v>
      </c>
      <c r="Y54" s="449"/>
      <c r="Z54" s="450"/>
      <c r="AA54" s="448">
        <v>1</v>
      </c>
      <c r="AB54" s="449"/>
      <c r="AC54" s="450"/>
      <c r="AD54" s="448">
        <v>1</v>
      </c>
      <c r="AE54" s="449"/>
      <c r="AF54" s="450"/>
      <c r="AG54" s="448">
        <v>2</v>
      </c>
      <c r="AH54" s="449"/>
      <c r="AI54" s="450"/>
      <c r="AJ54" s="247">
        <f t="shared" si="22"/>
        <v>0.625</v>
      </c>
      <c r="AK54" s="247" t="str">
        <f t="shared" ref="AK54:AK62" si="23">IF(AND(AJ54&gt;=0%,AJ54&lt;40%),"No Efectivo",IF(AND(AJ54&gt;=41%,AJ54&lt;60%),"Poco Efectivo",IF(AND(AJ54&gt;=61%,AJ54&lt;80%),"Medianamente Efectivo",IF(AND(AJ54&gt;=81%,AJ54&lt;90%),"Efectivo", IF(AND(AJ54&gt;=91%,AJ54&lt;=100%),"Altamente Efectivo")))))</f>
        <v>Medianamente Efectivo</v>
      </c>
      <c r="AL54" s="481">
        <v>0</v>
      </c>
      <c r="AM54" s="481" t="str">
        <f>IF(AND(AL54&gt;=0%,AL54&lt;40%),"0% ",IF(AND(AL54&gt;=41%,AL54&lt;60%),"20%",IF(AND(AL54&gt;=61%,AL54&lt;80%),"40%",IF(AND(AL54&gt;=81%,AL54&lt;90%),"60%", IF(AND(AL54&gt;=91%,AL54&lt;=100%),"80","0%")))))</f>
        <v xml:space="preserve">0% </v>
      </c>
      <c r="AN54" s="481">
        <f>AVERAGE(AJ54:AJ55)</f>
        <v>0.625</v>
      </c>
      <c r="AO54" s="481" t="str">
        <f>IF(AND(AN54&gt;=0%,AN54&lt;40%),"0% ",IF(AND(AN54&gt;=41%,AN54&lt;60%),"20%",IF(AND(AN54&gt;=61%,AN54&lt;80%),"40%",IF(AND(AN54&gt;=81%,AN54&lt;90%),"60%", IF(AND(AN54&gt;=91%,AN54&lt;=100%),"80","0%")))))</f>
        <v>40%</v>
      </c>
      <c r="AQ54" s="471">
        <f>M54-(M54*AL54)</f>
        <v>3</v>
      </c>
      <c r="AR54" s="470" t="str">
        <f>IF(AQ54=5,"Esperada",IF(AQ54=4,"Alta",IF(AQ54=3,"Media",IF(AQ54=2,"Baja",IF(AQ54=1,"Remota","Remota")))))</f>
        <v>Media</v>
      </c>
      <c r="AS54" s="471">
        <f>O54-(O54*AO54)</f>
        <v>2.4</v>
      </c>
      <c r="AT54" s="451" t="str">
        <f>IF(AS54=5,"Significativo",IF(AS54=4,"Alto",IF(AS54=3,"Medio",IF(AS54=2,"Bajo",IF(AS54=1,"No Significativo","No Significativo")))))</f>
        <v>No Significativo</v>
      </c>
      <c r="AU54" s="451" t="str">
        <f>Q54</f>
        <v>Legal y Regulatoria</v>
      </c>
      <c r="AV54" s="452">
        <f>AQ54*AS54</f>
        <v>7.1999999999999993</v>
      </c>
      <c r="AW54" s="451" t="str">
        <f>IF(AV54=1,"Bajo",IF(AV54=2,"Bajo",IF(AV54=3,"Bajo",IF(AV54=4,"Bajo",IF(AV54=5,"Medio",IF(AV54=6,"Medio",IF(AV54=8,"Medio",IF(AV54=9,"Medio",IF(AV54=10,"Medio",IF(AV54=12,"Medio",IF(AV54=15,"Alto",IF(AV54=16,"Alto",IF(AV54=20,"Alto",IF(AV54=25,"Alto","Bajo"))))))))))))))</f>
        <v>Bajo</v>
      </c>
      <c r="AX54" s="453" t="str">
        <f>IF(AV54=1," Aceptar el riesgo. No determinar acciones.",IF(AV54=2," Aceptar el riesgo. No determinar acciones.",IF(AV54=3," Aceptar el riesgo. No determinar acciones.",IF(AV54=4," Aceptar el riesgo. No determinar acciones.",IF(AV54=5," Evaluar a juicio de experto la nececidad de deterrminar acciones para prevenir su ocurrencia",IF(AV54=6," Evaluar a juicio de experto la nececidad de deterrminar acciones para prevenir su ocurrencia",IF(AV54=8," Evaluar a juicio de experto la nececidad de deterrminar acciones para prevenir su ocurrencia",IF(AV54=9," Evaluar a juicio de experto la nececidad de deterrminar acciones para prevenir su ocurrencia",IF(AV54=10," Evaluar a juicio de experto la nececidad de deterrminar acciones para prevenir su ocurrencia",IF(AV54=12," Evaluar a juicio de experto la nececidad de deterrminar acciones para prevenir su ocurrencia",IF(AV54=15," Deterrminar acciones para prevenir su ocurrencia, compartirla o eliminarla.",IF(AV54=16," Deterrminar acciones para prevenir su ocurrencia, compartirla o eliminarla.",IF(AV54=20," Deterrminar acciones para prevenir su ocurrencia, compartirla o eliminarla.",IF(AV54=25," Deterrminar acciones para prevenir su ocurrencia, compartirla o eliminarla."," Aceptar el riesgo. No determinar acciones."))))))))))))))</f>
        <v xml:space="preserve"> Aceptar el riesgo. No determinar acciones.</v>
      </c>
      <c r="AZ54" s="495" t="s">
        <v>200</v>
      </c>
      <c r="BA54" s="458" t="s">
        <v>134</v>
      </c>
      <c r="BB54" s="458" t="s">
        <v>202</v>
      </c>
    </row>
    <row r="55" spans="2:54" ht="35.25" customHeight="1">
      <c r="B55" s="636"/>
      <c r="C55" s="496"/>
      <c r="D55" s="637"/>
      <c r="E55" s="638"/>
      <c r="F55" s="637"/>
      <c r="G55" s="637"/>
      <c r="H55" s="637"/>
      <c r="I55" s="637"/>
      <c r="J55" s="253" t="s">
        <v>978</v>
      </c>
      <c r="K55" s="210" t="s">
        <v>879</v>
      </c>
      <c r="M55" s="462"/>
      <c r="N55" s="462"/>
      <c r="O55" s="462"/>
      <c r="P55" s="462"/>
      <c r="Q55" s="462"/>
      <c r="R55" s="462"/>
      <c r="S55" s="463"/>
      <c r="U55" s="253" t="str">
        <f t="shared" si="21"/>
        <v>Elaboración e implementación de planes de acción, observaciones y oportunidades de mejora.</v>
      </c>
      <c r="V55" s="245" t="s">
        <v>120</v>
      </c>
      <c r="W55" s="289" t="s">
        <v>121</v>
      </c>
      <c r="X55" s="448">
        <v>1</v>
      </c>
      <c r="Y55" s="449"/>
      <c r="Z55" s="450"/>
      <c r="AA55" s="448">
        <v>1</v>
      </c>
      <c r="AB55" s="449"/>
      <c r="AC55" s="450"/>
      <c r="AD55" s="448">
        <v>1</v>
      </c>
      <c r="AE55" s="449"/>
      <c r="AF55" s="450"/>
      <c r="AG55" s="448">
        <v>2</v>
      </c>
      <c r="AH55" s="449"/>
      <c r="AI55" s="450"/>
      <c r="AJ55" s="247">
        <f t="shared" si="22"/>
        <v>0.625</v>
      </c>
      <c r="AK55" s="247" t="str">
        <f t="shared" si="23"/>
        <v>Medianamente Efectivo</v>
      </c>
      <c r="AL55" s="481"/>
      <c r="AM55" s="481"/>
      <c r="AN55" s="481"/>
      <c r="AO55" s="481"/>
      <c r="AQ55" s="471"/>
      <c r="AR55" s="470"/>
      <c r="AS55" s="471"/>
      <c r="AT55" s="451"/>
      <c r="AU55" s="451"/>
      <c r="AV55" s="452"/>
      <c r="AW55" s="451"/>
      <c r="AX55" s="453"/>
      <c r="AZ55" s="496"/>
      <c r="BA55" s="459"/>
      <c r="BB55" s="459"/>
    </row>
    <row r="56" spans="2:54" ht="84" customHeight="1">
      <c r="B56" s="636"/>
      <c r="C56" s="277" t="s">
        <v>959</v>
      </c>
      <c r="D56" s="293"/>
      <c r="E56" s="294" t="s">
        <v>119</v>
      </c>
      <c r="F56" s="293"/>
      <c r="G56" s="293"/>
      <c r="H56" s="293"/>
      <c r="I56" s="293"/>
      <c r="J56" s="285" t="s">
        <v>979</v>
      </c>
      <c r="K56" s="210" t="s">
        <v>990</v>
      </c>
      <c r="M56" s="462">
        <v>4</v>
      </c>
      <c r="N56" s="462" t="str">
        <f>IF(M56=5,"Esperada",IF(M56=4,"Alta",IF(M56=3,"Media",IF(M56=2,"Baja",IF(M56=1,"Remota","0")))))</f>
        <v>Alta</v>
      </c>
      <c r="O56" s="462">
        <v>4</v>
      </c>
      <c r="P56" s="462" t="str">
        <f>IF(O56=5,"Significativo",IF(O56=4,"Alto",IF(O56=3,"Medio",IF(O56=2,"Bajo",IF(O56=1,"No Significativo","0")))))</f>
        <v>Alto</v>
      </c>
      <c r="Q56" s="462" t="s">
        <v>49</v>
      </c>
      <c r="R56" s="462">
        <f>O56*M56</f>
        <v>16</v>
      </c>
      <c r="S56" s="463" t="str">
        <f>IF(R56=1,"Bajo",IF(R56=2,"Bajo",IF(R56=3,"Bajo",IF(R56=4,"Bajo",IF(R56=5,"Medio",IF(R56=6,"Medio",IF(R56=8,"Medio",IF(R56=9,"Medio",IF(R56=10,"Medio",IF(R56=12,"Medio",IF(R56=15,"Alto",IF(R56=16,"Alto",IF(R56=20,"Alto",IF(R56=25,"Alto","0"))))))))))))))</f>
        <v>Alto</v>
      </c>
      <c r="U56" s="285" t="str">
        <f t="shared" si="21"/>
        <v>Programa de seguridad y salud en el trabajo: implimentacion de Protocolo de bioseguridad para la prevención por coronavirus (covid-19)</v>
      </c>
      <c r="V56" s="245" t="s">
        <v>109</v>
      </c>
      <c r="W56" s="289" t="s">
        <v>121</v>
      </c>
      <c r="X56" s="462">
        <v>2</v>
      </c>
      <c r="Y56" s="462"/>
      <c r="Z56" s="462"/>
      <c r="AA56" s="462">
        <v>1</v>
      </c>
      <c r="AB56" s="462"/>
      <c r="AC56" s="462"/>
      <c r="AD56" s="462">
        <v>2</v>
      </c>
      <c r="AE56" s="462"/>
      <c r="AF56" s="462"/>
      <c r="AG56" s="462">
        <v>2</v>
      </c>
      <c r="AH56" s="462"/>
      <c r="AI56" s="462"/>
      <c r="AJ56" s="255">
        <f t="shared" si="22"/>
        <v>0.875</v>
      </c>
      <c r="AK56" s="243" t="str">
        <f t="shared" si="23"/>
        <v>Efectivo</v>
      </c>
      <c r="AL56" s="247">
        <v>0.88</v>
      </c>
      <c r="AM56" s="247" t="str">
        <f>IF(AND(AL56&gt;=0%,AL56&lt;40%),"0% ",IF(AND(AL56&gt;=41%,AL56&lt;60%),"20%",IF(AND(AL56&gt;=61%,AL56&lt;80%),"40%",IF(AND(AL56&gt;=81%,AL56&lt;90%),"60%", IF(AND(AL56&gt;=91%,AL56&lt;=100%),"80","0%")))))</f>
        <v>60%</v>
      </c>
      <c r="AN56" s="247">
        <v>0</v>
      </c>
      <c r="AO56" s="247" t="str">
        <f>IF(AND(AN56&gt;=0%,AN56&lt;40%),"0% ",IF(AND(AN56&gt;=41%,AN56&lt;60%),"20%",IF(AND(AN56&gt;=61%,AN56&lt;80%),"40%",IF(AND(AN56&gt;=81%,AN56&lt;90%),"60%", IF(AND(AN56&gt;=91%,AN56&lt;=100%),"80","0%")))))</f>
        <v xml:space="preserve">0% </v>
      </c>
      <c r="AQ56" s="471">
        <f>M56-(M56*AL56:AL62)</f>
        <v>0.48</v>
      </c>
      <c r="AR56" s="470" t="str">
        <f>IF(AQ56=5,"Esperada",IF(AQ56=4,"Alta",IF(AQ56=3,"Media",IF(AQ56=2,"Baja",IF(AQ56=1,"Remota","Remota")))))</f>
        <v>Remota</v>
      </c>
      <c r="AS56" s="471">
        <f>O56-(O56*AO56:AO62)</f>
        <v>4</v>
      </c>
      <c r="AT56" s="451" t="str">
        <f>IF(AS56=5,"Significativo",IF(AS56=4,"Alto",IF(AS56=3,"Medio",IF(AS56=2,"Bajo",IF(AS56=1,"No Significativo","No Significativo")))))</f>
        <v>Alto</v>
      </c>
      <c r="AU56" s="451" t="str">
        <f>Q56</f>
        <v>Salud y Seguridad en el Trabajo</v>
      </c>
      <c r="AV56" s="452">
        <f>AQ56*AS56</f>
        <v>1.92</v>
      </c>
      <c r="AW56" s="451" t="str">
        <f>IF(AV56=1,"Bajo",IF(AV56=2,"Bajo",IF(AV56=3,"Bajo",IF(AV56=4,"Bajo",IF(AV56=5,"Medio",IF(AV56=6,"Medio",IF(AV56=8,"Medio",IF(AV56=9,"Medio",IF(AV56=10,"Medio",IF(AV56=12,"Medio",IF(AV56=15,"Alto",IF(AV56=16,"Alto",IF(AV56=20,"Alto",IF(AV56=25,"Alto","Bajo"))))))))))))))</f>
        <v>Bajo</v>
      </c>
      <c r="AX56" s="451" t="str">
        <f>IF(AV56=1," Aceptar el riesgo. No determinar acciones.",IF(AV56=2," Aceptar el riesgo. No determinar acciones.",IF(AV56=3," Aceptar el riesgo. No determinar acciones.",IF(AV56=4," Aceptar el riesgo. No determinar acciones.",IF(AV56=5," Evaluar a juicio de experto la nececidad de deterrminar acciones para prevenir su ocurrencia",IF(AV56=6," Evaluar a juicio de experto la nececidad de deterrminar acciones para prevenir su ocurrencia",IF(AV56=8," Evaluar a juicio de experto la nececidad de deterrminar acciones para prevenir su ocurrencia",IF(AV56=9," Evaluar a juicio de experto la nececidad de deterrminar acciones para prevenir su ocurrencia",IF(AV56=10," Evaluar a juicio de experto la nececidad de deterrminar acciones para prevenir su ocurrencia",IF(AV56=12," Evaluar a juicio de experto la nececidad de deterrminar acciones para prevenir su ocurrencia",IF(AV56=15," Deterrminar acciones para prevenir su ocurrencia, compartirla o eliminarla.",IF(AV56=16," Deterrminar acciones para prevenir su ocurrencia, compartirla o eliminarla.",IF(AV56=20," Deterrminar acciones para prevenir su ocurrencia, compartirla o eliminarla.",IF(AV56=25," Deterrminar acciones para prevenir su ocurrencia, compartirla o eliminarla."," Aceptar el riesgo. No determinar acciones."))))))))))))))</f>
        <v xml:space="preserve"> Aceptar el riesgo. No determinar acciones.</v>
      </c>
      <c r="AZ56" s="472" t="s">
        <v>995</v>
      </c>
      <c r="BA56" s="454" t="s">
        <v>1134</v>
      </c>
      <c r="BB56" s="474" t="s">
        <v>202</v>
      </c>
    </row>
    <row r="57" spans="2:54" ht="30.75" customHeight="1">
      <c r="B57" s="636"/>
      <c r="C57" s="495" t="s">
        <v>243</v>
      </c>
      <c r="D57" s="641"/>
      <c r="E57" s="641"/>
      <c r="F57" s="641"/>
      <c r="G57" s="644" t="s">
        <v>119</v>
      </c>
      <c r="H57" s="641"/>
      <c r="I57" s="641"/>
      <c r="J57" s="263" t="s">
        <v>935</v>
      </c>
      <c r="K57" s="261" t="s">
        <v>936</v>
      </c>
      <c r="M57" s="462"/>
      <c r="N57" s="462"/>
      <c r="O57" s="462"/>
      <c r="P57" s="462"/>
      <c r="Q57" s="462"/>
      <c r="R57" s="462"/>
      <c r="S57" s="463"/>
      <c r="U57" s="323" t="s">
        <v>991</v>
      </c>
      <c r="V57" s="289" t="s">
        <v>109</v>
      </c>
      <c r="W57" s="289" t="s">
        <v>121</v>
      </c>
      <c r="X57" s="448">
        <v>2</v>
      </c>
      <c r="Y57" s="449"/>
      <c r="Z57" s="450"/>
      <c r="AA57" s="448">
        <v>1</v>
      </c>
      <c r="AB57" s="449"/>
      <c r="AC57" s="450"/>
      <c r="AD57" s="448">
        <v>2</v>
      </c>
      <c r="AE57" s="449"/>
      <c r="AF57" s="450"/>
      <c r="AG57" s="448">
        <v>2</v>
      </c>
      <c r="AH57" s="449"/>
      <c r="AI57" s="450"/>
      <c r="AJ57" s="287">
        <f t="shared" si="22"/>
        <v>0.875</v>
      </c>
      <c r="AK57" s="270" t="str">
        <f t="shared" si="23"/>
        <v>Efectivo</v>
      </c>
      <c r="AL57" s="274"/>
      <c r="AM57" s="274"/>
      <c r="AN57" s="274"/>
      <c r="AO57" s="274"/>
      <c r="AQ57" s="471"/>
      <c r="AR57" s="470"/>
      <c r="AS57" s="471"/>
      <c r="AT57" s="451"/>
      <c r="AU57" s="451"/>
      <c r="AV57" s="452"/>
      <c r="AW57" s="451"/>
      <c r="AX57" s="451"/>
      <c r="AZ57" s="472"/>
      <c r="BA57" s="464"/>
      <c r="BB57" s="474"/>
    </row>
    <row r="58" spans="2:54" ht="31.5" customHeight="1">
      <c r="B58" s="636"/>
      <c r="C58" s="499"/>
      <c r="D58" s="643"/>
      <c r="E58" s="643"/>
      <c r="F58" s="643"/>
      <c r="G58" s="643"/>
      <c r="H58" s="643"/>
      <c r="I58" s="643"/>
      <c r="J58" s="261" t="s">
        <v>937</v>
      </c>
      <c r="K58" s="263" t="s">
        <v>244</v>
      </c>
      <c r="M58" s="462"/>
      <c r="N58" s="462"/>
      <c r="O58" s="462"/>
      <c r="P58" s="462"/>
      <c r="Q58" s="462"/>
      <c r="R58" s="462"/>
      <c r="S58" s="463"/>
      <c r="U58" s="290" t="str">
        <f t="shared" si="21"/>
        <v xml:space="preserve">Dotación de elementos de seguridad. </v>
      </c>
      <c r="V58" s="289" t="s">
        <v>109</v>
      </c>
      <c r="W58" s="289" t="s">
        <v>121</v>
      </c>
      <c r="X58" s="448">
        <v>2</v>
      </c>
      <c r="Y58" s="449"/>
      <c r="Z58" s="450"/>
      <c r="AA58" s="448">
        <v>1</v>
      </c>
      <c r="AB58" s="449"/>
      <c r="AC58" s="450"/>
      <c r="AD58" s="448">
        <v>2</v>
      </c>
      <c r="AE58" s="449"/>
      <c r="AF58" s="450"/>
      <c r="AG58" s="448">
        <v>2</v>
      </c>
      <c r="AH58" s="449"/>
      <c r="AI58" s="450"/>
      <c r="AJ58" s="287">
        <f t="shared" si="22"/>
        <v>0.875</v>
      </c>
      <c r="AK58" s="270" t="str">
        <f t="shared" si="23"/>
        <v>Efectivo</v>
      </c>
      <c r="AL58" s="274"/>
      <c r="AM58" s="274"/>
      <c r="AN58" s="274"/>
      <c r="AO58" s="274"/>
      <c r="AQ58" s="471"/>
      <c r="AR58" s="470"/>
      <c r="AS58" s="471"/>
      <c r="AT58" s="451"/>
      <c r="AU58" s="451"/>
      <c r="AV58" s="452"/>
      <c r="AW58" s="451"/>
      <c r="AX58" s="451"/>
      <c r="AZ58" s="472"/>
      <c r="BA58" s="464"/>
      <c r="BB58" s="474"/>
    </row>
    <row r="59" spans="2:54" ht="31.5" customHeight="1">
      <c r="B59" s="636"/>
      <c r="C59" s="499"/>
      <c r="D59" s="643"/>
      <c r="E59" s="643"/>
      <c r="F59" s="643"/>
      <c r="G59" s="643"/>
      <c r="H59" s="643"/>
      <c r="I59" s="643"/>
      <c r="J59" s="263" t="s">
        <v>938</v>
      </c>
      <c r="K59" s="263" t="s">
        <v>946</v>
      </c>
      <c r="M59" s="462"/>
      <c r="N59" s="462"/>
      <c r="O59" s="462"/>
      <c r="P59" s="462"/>
      <c r="Q59" s="462"/>
      <c r="R59" s="462"/>
      <c r="S59" s="463"/>
      <c r="U59" s="290" t="str">
        <f t="shared" si="21"/>
        <v xml:space="preserve">Programa de inspección de seguridad </v>
      </c>
      <c r="V59" s="289" t="s">
        <v>120</v>
      </c>
      <c r="W59" s="289" t="s">
        <v>121</v>
      </c>
      <c r="X59" s="448">
        <v>2</v>
      </c>
      <c r="Y59" s="449"/>
      <c r="Z59" s="450"/>
      <c r="AA59" s="448">
        <v>1</v>
      </c>
      <c r="AB59" s="449"/>
      <c r="AC59" s="450"/>
      <c r="AD59" s="448">
        <v>2</v>
      </c>
      <c r="AE59" s="449"/>
      <c r="AF59" s="450"/>
      <c r="AG59" s="448">
        <v>2</v>
      </c>
      <c r="AH59" s="449"/>
      <c r="AI59" s="450"/>
      <c r="AJ59" s="287">
        <f t="shared" si="22"/>
        <v>0.875</v>
      </c>
      <c r="AK59" s="270" t="str">
        <f t="shared" si="23"/>
        <v>Efectivo</v>
      </c>
      <c r="AL59" s="274"/>
      <c r="AM59" s="274"/>
      <c r="AN59" s="274"/>
      <c r="AO59" s="274"/>
      <c r="AQ59" s="471"/>
      <c r="AR59" s="470"/>
      <c r="AS59" s="471"/>
      <c r="AT59" s="451"/>
      <c r="AU59" s="451"/>
      <c r="AV59" s="452"/>
      <c r="AW59" s="451"/>
      <c r="AX59" s="451"/>
      <c r="AZ59" s="472"/>
      <c r="BA59" s="464"/>
      <c r="BB59" s="474"/>
    </row>
    <row r="60" spans="2:54" ht="31.5" customHeight="1">
      <c r="B60" s="636"/>
      <c r="C60" s="499"/>
      <c r="D60" s="643"/>
      <c r="E60" s="643"/>
      <c r="F60" s="643"/>
      <c r="G60" s="643"/>
      <c r="H60" s="643"/>
      <c r="I60" s="643"/>
      <c r="J60" s="263" t="s">
        <v>246</v>
      </c>
      <c r="K60" s="264" t="s">
        <v>939</v>
      </c>
      <c r="M60" s="462"/>
      <c r="N60" s="462"/>
      <c r="O60" s="462"/>
      <c r="P60" s="462"/>
      <c r="Q60" s="462"/>
      <c r="R60" s="462"/>
      <c r="S60" s="463"/>
      <c r="U60" s="290" t="str">
        <f t="shared" si="21"/>
        <v>Capacitaciones y/o entrenamientos al personal.</v>
      </c>
      <c r="V60" s="289" t="s">
        <v>120</v>
      </c>
      <c r="W60" s="289" t="s">
        <v>121</v>
      </c>
      <c r="X60" s="448">
        <v>2</v>
      </c>
      <c r="Y60" s="449"/>
      <c r="Z60" s="450"/>
      <c r="AA60" s="448">
        <v>1</v>
      </c>
      <c r="AB60" s="449"/>
      <c r="AC60" s="450"/>
      <c r="AD60" s="448">
        <v>2</v>
      </c>
      <c r="AE60" s="449"/>
      <c r="AF60" s="450"/>
      <c r="AG60" s="448">
        <v>2</v>
      </c>
      <c r="AH60" s="449"/>
      <c r="AI60" s="450"/>
      <c r="AJ60" s="287">
        <f t="shared" si="22"/>
        <v>0.875</v>
      </c>
      <c r="AK60" s="270" t="str">
        <f t="shared" si="23"/>
        <v>Efectivo</v>
      </c>
      <c r="AL60" s="274">
        <v>0.88</v>
      </c>
      <c r="AM60" s="274">
        <v>0.6</v>
      </c>
      <c r="AN60" s="274">
        <v>0</v>
      </c>
      <c r="AO60" s="274">
        <v>0</v>
      </c>
      <c r="AQ60" s="471"/>
      <c r="AR60" s="470"/>
      <c r="AS60" s="471"/>
      <c r="AT60" s="451"/>
      <c r="AU60" s="451"/>
      <c r="AV60" s="452"/>
      <c r="AW60" s="451"/>
      <c r="AX60" s="451"/>
      <c r="AZ60" s="472"/>
      <c r="BA60" s="464"/>
      <c r="BB60" s="474"/>
    </row>
    <row r="61" spans="2:54" ht="31.5" customHeight="1">
      <c r="B61" s="636"/>
      <c r="C61" s="499"/>
      <c r="D61" s="643"/>
      <c r="E61" s="643"/>
      <c r="F61" s="643"/>
      <c r="G61" s="643"/>
      <c r="H61" s="643"/>
      <c r="I61" s="643"/>
      <c r="J61" s="263" t="s">
        <v>940</v>
      </c>
      <c r="K61" s="264" t="s">
        <v>941</v>
      </c>
      <c r="M61" s="462"/>
      <c r="N61" s="462"/>
      <c r="O61" s="462"/>
      <c r="P61" s="462"/>
      <c r="Q61" s="462"/>
      <c r="R61" s="462"/>
      <c r="S61" s="463"/>
      <c r="U61" s="290" t="str">
        <f t="shared" si="21"/>
        <v>Procedimientos e instructivos de trabajo.</v>
      </c>
      <c r="V61" s="289" t="s">
        <v>120</v>
      </c>
      <c r="W61" s="289" t="s">
        <v>123</v>
      </c>
      <c r="X61" s="448">
        <v>1</v>
      </c>
      <c r="Y61" s="449"/>
      <c r="Z61" s="450"/>
      <c r="AA61" s="448">
        <v>1</v>
      </c>
      <c r="AB61" s="449"/>
      <c r="AC61" s="450"/>
      <c r="AD61" s="448">
        <v>2</v>
      </c>
      <c r="AE61" s="449"/>
      <c r="AF61" s="450"/>
      <c r="AG61" s="448">
        <v>2</v>
      </c>
      <c r="AH61" s="449"/>
      <c r="AI61" s="450"/>
      <c r="AJ61" s="287">
        <f t="shared" si="22"/>
        <v>0.75</v>
      </c>
      <c r="AK61" s="270" t="str">
        <f t="shared" si="23"/>
        <v>Medianamente Efectivo</v>
      </c>
      <c r="AL61" s="274">
        <v>0.75</v>
      </c>
      <c r="AM61" s="274">
        <v>0.75</v>
      </c>
      <c r="AN61" s="274">
        <v>0</v>
      </c>
      <c r="AO61" s="274">
        <v>0</v>
      </c>
      <c r="AQ61" s="471"/>
      <c r="AR61" s="470"/>
      <c r="AS61" s="471"/>
      <c r="AT61" s="451"/>
      <c r="AU61" s="451"/>
      <c r="AV61" s="452"/>
      <c r="AW61" s="451"/>
      <c r="AX61" s="451"/>
      <c r="AZ61" s="472"/>
      <c r="BA61" s="464"/>
      <c r="BB61" s="474"/>
    </row>
    <row r="62" spans="2:54" ht="51" customHeight="1">
      <c r="B62" s="636"/>
      <c r="C62" s="496"/>
      <c r="D62" s="642"/>
      <c r="E62" s="642"/>
      <c r="F62" s="642"/>
      <c r="G62" s="642"/>
      <c r="H62" s="642"/>
      <c r="I62" s="642"/>
      <c r="J62" s="261" t="s">
        <v>942</v>
      </c>
      <c r="K62" s="261" t="s">
        <v>943</v>
      </c>
      <c r="M62" s="462"/>
      <c r="N62" s="462"/>
      <c r="O62" s="462"/>
      <c r="P62" s="462"/>
      <c r="Q62" s="462"/>
      <c r="R62" s="462"/>
      <c r="S62" s="463"/>
      <c r="U62" s="290" t="str">
        <f t="shared" si="21"/>
        <v>Seguimiento a la matriz de riesgos y peligros, y desarrollo de programas de seguridad y salud en el trabajo y plan anual de trabajo SST.</v>
      </c>
      <c r="V62" s="289" t="s">
        <v>109</v>
      </c>
      <c r="W62" s="289" t="s">
        <v>121</v>
      </c>
      <c r="X62" s="448">
        <v>2</v>
      </c>
      <c r="Y62" s="449"/>
      <c r="Z62" s="450"/>
      <c r="AA62" s="448">
        <v>2</v>
      </c>
      <c r="AB62" s="449"/>
      <c r="AC62" s="450"/>
      <c r="AD62" s="448">
        <v>2</v>
      </c>
      <c r="AE62" s="449"/>
      <c r="AF62" s="450"/>
      <c r="AG62" s="448">
        <v>2</v>
      </c>
      <c r="AH62" s="449"/>
      <c r="AI62" s="450"/>
      <c r="AJ62" s="287">
        <f t="shared" si="22"/>
        <v>1</v>
      </c>
      <c r="AK62" s="270" t="str">
        <f t="shared" si="23"/>
        <v>Altamente Efectivo</v>
      </c>
      <c r="AL62" s="274">
        <v>0.88</v>
      </c>
      <c r="AM62" s="274">
        <v>0.88</v>
      </c>
      <c r="AN62" s="274">
        <v>0</v>
      </c>
      <c r="AO62" s="274">
        <v>0</v>
      </c>
      <c r="AQ62" s="471"/>
      <c r="AR62" s="470"/>
      <c r="AS62" s="471"/>
      <c r="AT62" s="451"/>
      <c r="AU62" s="451"/>
      <c r="AV62" s="452"/>
      <c r="AW62" s="451"/>
      <c r="AX62" s="451"/>
      <c r="AZ62" s="472"/>
      <c r="BA62" s="455"/>
      <c r="BB62" s="474"/>
    </row>
    <row r="63" spans="2:54">
      <c r="D63" s="135"/>
      <c r="E63" s="136"/>
      <c r="F63" s="135"/>
      <c r="G63" s="135"/>
      <c r="H63" s="135"/>
      <c r="I63" s="135"/>
    </row>
    <row r="64" spans="2:54">
      <c r="D64" s="135"/>
      <c r="E64" s="136"/>
      <c r="F64" s="135"/>
      <c r="G64" s="135"/>
      <c r="H64" s="135"/>
      <c r="I64" s="135"/>
    </row>
    <row r="65" spans="4:9">
      <c r="D65" s="135"/>
      <c r="E65" s="136"/>
      <c r="F65" s="135"/>
      <c r="G65" s="135"/>
      <c r="H65" s="135"/>
      <c r="I65" s="135"/>
    </row>
    <row r="66" spans="4:9">
      <c r="D66" s="135"/>
      <c r="E66" s="136"/>
      <c r="F66" s="135"/>
      <c r="G66" s="135"/>
      <c r="H66" s="135"/>
      <c r="I66" s="135"/>
    </row>
    <row r="67" spans="4:9">
      <c r="D67" s="135"/>
      <c r="E67" s="136"/>
      <c r="F67" s="135"/>
      <c r="G67" s="135"/>
      <c r="H67" s="135"/>
      <c r="I67" s="135"/>
    </row>
    <row r="68" spans="4:9">
      <c r="D68" s="135"/>
      <c r="E68" s="136"/>
      <c r="F68" s="135"/>
      <c r="G68" s="135"/>
      <c r="H68" s="135"/>
      <c r="I68" s="135"/>
    </row>
    <row r="69" spans="4:9">
      <c r="D69" s="135"/>
      <c r="E69" s="136"/>
      <c r="F69" s="135"/>
      <c r="G69" s="135"/>
      <c r="H69" s="135"/>
      <c r="I69" s="135"/>
    </row>
    <row r="70" spans="4:9">
      <c r="D70" s="135"/>
      <c r="E70" s="136"/>
      <c r="F70" s="135"/>
      <c r="G70" s="135"/>
      <c r="H70" s="135"/>
      <c r="I70" s="135"/>
    </row>
    <row r="71" spans="4:9">
      <c r="D71" s="135"/>
      <c r="E71" s="136"/>
      <c r="F71" s="135"/>
      <c r="G71" s="135"/>
      <c r="H71" s="135"/>
      <c r="I71" s="135"/>
    </row>
    <row r="72" spans="4:9">
      <c r="D72" s="135"/>
      <c r="E72" s="136"/>
      <c r="F72" s="135"/>
      <c r="G72" s="135"/>
      <c r="H72" s="135"/>
      <c r="I72" s="135"/>
    </row>
  </sheetData>
  <dataConsolidate/>
  <mergeCells count="705">
    <mergeCell ref="B10:B25"/>
    <mergeCell ref="AZ8:AZ9"/>
    <mergeCell ref="BA8:BA9"/>
    <mergeCell ref="BB8:BB9"/>
    <mergeCell ref="D57:D62"/>
    <mergeCell ref="E57:E62"/>
    <mergeCell ref="F57:F62"/>
    <mergeCell ref="G57:G62"/>
    <mergeCell ref="H57:H62"/>
    <mergeCell ref="I57:I62"/>
    <mergeCell ref="X61:Z61"/>
    <mergeCell ref="X60:Z60"/>
    <mergeCell ref="X59:Z59"/>
    <mergeCell ref="X58:Z58"/>
    <mergeCell ref="X57:Z57"/>
    <mergeCell ref="X62:Z62"/>
    <mergeCell ref="AD61:AF61"/>
    <mergeCell ref="AD60:AF60"/>
    <mergeCell ref="AD59:AF59"/>
    <mergeCell ref="AG59:AI59"/>
    <mergeCell ref="AG60:AI60"/>
    <mergeCell ref="AG61:AI61"/>
    <mergeCell ref="AG62:AI62"/>
    <mergeCell ref="AD62:AF62"/>
    <mergeCell ref="B2:C4"/>
    <mergeCell ref="D2:AZ4"/>
    <mergeCell ref="B5:C5"/>
    <mergeCell ref="D5:K5"/>
    <mergeCell ref="B6:K6"/>
    <mergeCell ref="M6:S6"/>
    <mergeCell ref="U6:AO6"/>
    <mergeCell ref="AQ6:AW6"/>
    <mergeCell ref="AX6:AX9"/>
    <mergeCell ref="AZ6:BB7"/>
    <mergeCell ref="O7:Q7"/>
    <mergeCell ref="R7:S7"/>
    <mergeCell ref="U7:U9"/>
    <mergeCell ref="V7:V9"/>
    <mergeCell ref="W7:W9"/>
    <mergeCell ref="X7:Z7"/>
    <mergeCell ref="O8:O9"/>
    <mergeCell ref="P8:P9"/>
    <mergeCell ref="Q8:Q9"/>
    <mergeCell ref="R8:R9"/>
    <mergeCell ref="B7:B9"/>
    <mergeCell ref="C7:C9"/>
    <mergeCell ref="D7:I7"/>
    <mergeCell ref="J7:J9"/>
    <mergeCell ref="AT8:AT9"/>
    <mergeCell ref="AU8:AU9"/>
    <mergeCell ref="AQ7:AR7"/>
    <mergeCell ref="AS7:AU7"/>
    <mergeCell ref="AV7:AW7"/>
    <mergeCell ref="D8:D9"/>
    <mergeCell ref="E8:E9"/>
    <mergeCell ref="F8:F9"/>
    <mergeCell ref="G8:G9"/>
    <mergeCell ref="H8:H9"/>
    <mergeCell ref="I8:I9"/>
    <mergeCell ref="M8:M9"/>
    <mergeCell ref="AA7:AC7"/>
    <mergeCell ref="AD7:AF7"/>
    <mergeCell ref="AG7:AI7"/>
    <mergeCell ref="AJ7:AK8"/>
    <mergeCell ref="AL7:AM8"/>
    <mergeCell ref="AN7:AO8"/>
    <mergeCell ref="K7:K9"/>
    <mergeCell ref="M7:N7"/>
    <mergeCell ref="N8:N9"/>
    <mergeCell ref="AV8:AV9"/>
    <mergeCell ref="AW8:AW9"/>
    <mergeCell ref="X10:Z10"/>
    <mergeCell ref="AA10:AC10"/>
    <mergeCell ref="AD10:AF10"/>
    <mergeCell ref="AG10:AI10"/>
    <mergeCell ref="S8:S9"/>
    <mergeCell ref="AQ8:AQ9"/>
    <mergeCell ref="AR8:AR9"/>
    <mergeCell ref="AS8:AS9"/>
    <mergeCell ref="Q11:Q12"/>
    <mergeCell ref="R11:R12"/>
    <mergeCell ref="S11:S12"/>
    <mergeCell ref="X11:Z11"/>
    <mergeCell ref="AA11:AC11"/>
    <mergeCell ref="C13:C14"/>
    <mergeCell ref="D13:D14"/>
    <mergeCell ref="E13:E14"/>
    <mergeCell ref="F13:F14"/>
    <mergeCell ref="G13:G14"/>
    <mergeCell ref="H13:H14"/>
    <mergeCell ref="I11:I12"/>
    <mergeCell ref="M11:M12"/>
    <mergeCell ref="N11:N12"/>
    <mergeCell ref="C11:C12"/>
    <mergeCell ref="D11:D12"/>
    <mergeCell ref="E11:E12"/>
    <mergeCell ref="F11:F12"/>
    <mergeCell ref="G11:G12"/>
    <mergeCell ref="H11:H12"/>
    <mergeCell ref="O11:O12"/>
    <mergeCell ref="AX11:AX12"/>
    <mergeCell ref="AZ11:AZ12"/>
    <mergeCell ref="BA11:BA12"/>
    <mergeCell ref="BB11:BB12"/>
    <mergeCell ref="X12:Z12"/>
    <mergeCell ref="AA12:AC12"/>
    <mergeCell ref="AD12:AF12"/>
    <mergeCell ref="AG12:AI12"/>
    <mergeCell ref="AR11:AR12"/>
    <mergeCell ref="AS11:AS12"/>
    <mergeCell ref="AT11:AT12"/>
    <mergeCell ref="AU11:AU12"/>
    <mergeCell ref="AV11:AV12"/>
    <mergeCell ref="AW11:AW12"/>
    <mergeCell ref="AG11:AI11"/>
    <mergeCell ref="AL11:AL12"/>
    <mergeCell ref="AM11:AM12"/>
    <mergeCell ref="AN11:AN12"/>
    <mergeCell ref="AO11:AO12"/>
    <mergeCell ref="AQ11:AQ12"/>
    <mergeCell ref="AD11:AF11"/>
    <mergeCell ref="P11:P12"/>
    <mergeCell ref="Q13:Q14"/>
    <mergeCell ref="R13:R14"/>
    <mergeCell ref="S13:S14"/>
    <mergeCell ref="X13:Z13"/>
    <mergeCell ref="AA13:AC13"/>
    <mergeCell ref="AD13:AF13"/>
    <mergeCell ref="I13:I14"/>
    <mergeCell ref="M13:M14"/>
    <mergeCell ref="N13:N14"/>
    <mergeCell ref="O13:O14"/>
    <mergeCell ref="P13:P14"/>
    <mergeCell ref="AX13:AX14"/>
    <mergeCell ref="AZ13:AZ14"/>
    <mergeCell ref="BA13:BA14"/>
    <mergeCell ref="BB13:BB14"/>
    <mergeCell ref="X14:Z14"/>
    <mergeCell ref="AA14:AC14"/>
    <mergeCell ref="AD14:AF14"/>
    <mergeCell ref="AG14:AI14"/>
    <mergeCell ref="AR13:AR14"/>
    <mergeCell ref="AS13:AS14"/>
    <mergeCell ref="AT13:AT14"/>
    <mergeCell ref="AU13:AU14"/>
    <mergeCell ref="AV13:AV14"/>
    <mergeCell ref="AW13:AW14"/>
    <mergeCell ref="AG13:AI13"/>
    <mergeCell ref="AL13:AL14"/>
    <mergeCell ref="AM13:AM14"/>
    <mergeCell ref="AN13:AN14"/>
    <mergeCell ref="AO13:AO14"/>
    <mergeCell ref="AQ13:AQ14"/>
    <mergeCell ref="C15:C20"/>
    <mergeCell ref="D15:D20"/>
    <mergeCell ref="E15:E20"/>
    <mergeCell ref="F15:F20"/>
    <mergeCell ref="G15:G20"/>
    <mergeCell ref="I15:I20"/>
    <mergeCell ref="H15:H20"/>
    <mergeCell ref="AD19:AF19"/>
    <mergeCell ref="AG19:AI19"/>
    <mergeCell ref="X17:Z17"/>
    <mergeCell ref="AA17:AC17"/>
    <mergeCell ref="AD17:AF17"/>
    <mergeCell ref="AG17:AI17"/>
    <mergeCell ref="M15:M20"/>
    <mergeCell ref="N15:N20"/>
    <mergeCell ref="O15:O20"/>
    <mergeCell ref="P15:P20"/>
    <mergeCell ref="Q15:Q20"/>
    <mergeCell ref="R15:R20"/>
    <mergeCell ref="AA18:AC18"/>
    <mergeCell ref="AD18:AF18"/>
    <mergeCell ref="AG18:AI18"/>
    <mergeCell ref="X19:Z19"/>
    <mergeCell ref="AA19:AC19"/>
    <mergeCell ref="BA15:BA20"/>
    <mergeCell ref="BB15:BB20"/>
    <mergeCell ref="X20:Z20"/>
    <mergeCell ref="AA20:AC20"/>
    <mergeCell ref="AD20:AF20"/>
    <mergeCell ref="AG20:AI20"/>
    <mergeCell ref="X16:Z16"/>
    <mergeCell ref="AA16:AC16"/>
    <mergeCell ref="AD16:AF16"/>
    <mergeCell ref="AG16:AI16"/>
    <mergeCell ref="AT15:AT20"/>
    <mergeCell ref="AU15:AU20"/>
    <mergeCell ref="AV15:AV20"/>
    <mergeCell ref="AW15:AW20"/>
    <mergeCell ref="AX15:AX20"/>
    <mergeCell ref="AZ15:AZ20"/>
    <mergeCell ref="AM15:AM20"/>
    <mergeCell ref="AN15:AN20"/>
    <mergeCell ref="AO15:AO20"/>
    <mergeCell ref="AQ15:AQ20"/>
    <mergeCell ref="AR15:AR20"/>
    <mergeCell ref="AS15:AS20"/>
    <mergeCell ref="X18:Z18"/>
    <mergeCell ref="AL15:AL20"/>
    <mergeCell ref="S15:S20"/>
    <mergeCell ref="X15:Z15"/>
    <mergeCell ref="AA15:AC15"/>
    <mergeCell ref="AD15:AF15"/>
    <mergeCell ref="AG15:AI15"/>
    <mergeCell ref="I22:I23"/>
    <mergeCell ref="M22:M23"/>
    <mergeCell ref="N22:N23"/>
    <mergeCell ref="O22:O23"/>
    <mergeCell ref="P22:P23"/>
    <mergeCell ref="Q22:Q23"/>
    <mergeCell ref="X21:Z21"/>
    <mergeCell ref="AA21:AC21"/>
    <mergeCell ref="AD21:AF21"/>
    <mergeCell ref="R22:R23"/>
    <mergeCell ref="S22:S23"/>
    <mergeCell ref="X22:Z22"/>
    <mergeCell ref="AA22:AC22"/>
    <mergeCell ref="AD22:AF22"/>
    <mergeCell ref="AG21:AI21"/>
    <mergeCell ref="AZ22:AZ23"/>
    <mergeCell ref="BA22:BA23"/>
    <mergeCell ref="C22:C23"/>
    <mergeCell ref="D22:D23"/>
    <mergeCell ref="E22:E23"/>
    <mergeCell ref="F22:F23"/>
    <mergeCell ref="G22:G23"/>
    <mergeCell ref="H22:H23"/>
    <mergeCell ref="BB22:BB23"/>
    <mergeCell ref="X23:Z23"/>
    <mergeCell ref="AA23:AC23"/>
    <mergeCell ref="AD23:AF23"/>
    <mergeCell ref="AG23:AI23"/>
    <mergeCell ref="AS22:AS23"/>
    <mergeCell ref="AT22:AT23"/>
    <mergeCell ref="AU22:AU23"/>
    <mergeCell ref="AV22:AV23"/>
    <mergeCell ref="AW22:AW23"/>
    <mergeCell ref="AX22:AX23"/>
    <mergeCell ref="AL22:AL23"/>
    <mergeCell ref="AM22:AM23"/>
    <mergeCell ref="AN22:AN23"/>
    <mergeCell ref="AO22:AO23"/>
    <mergeCell ref="AQ22:AQ23"/>
    <mergeCell ref="AR22:AR23"/>
    <mergeCell ref="AG22:AI22"/>
    <mergeCell ref="C24:C25"/>
    <mergeCell ref="D24:D25"/>
    <mergeCell ref="E24:E25"/>
    <mergeCell ref="F24:F25"/>
    <mergeCell ref="R24:R25"/>
    <mergeCell ref="S24:S25"/>
    <mergeCell ref="X24:Z25"/>
    <mergeCell ref="AA24:AC25"/>
    <mergeCell ref="G24:G25"/>
    <mergeCell ref="H24:H25"/>
    <mergeCell ref="I24:I25"/>
    <mergeCell ref="M24:M25"/>
    <mergeCell ref="N24:N25"/>
    <mergeCell ref="O24:O25"/>
    <mergeCell ref="J24:J25"/>
    <mergeCell ref="AG26:AI26"/>
    <mergeCell ref="B26:B31"/>
    <mergeCell ref="BB24:BB25"/>
    <mergeCell ref="AU24:AU25"/>
    <mergeCell ref="AV24:AV25"/>
    <mergeCell ref="AW24:AW25"/>
    <mergeCell ref="AX24:AX25"/>
    <mergeCell ref="AZ24:AZ25"/>
    <mergeCell ref="BA24:BA25"/>
    <mergeCell ref="AN24:AN25"/>
    <mergeCell ref="AO24:AO25"/>
    <mergeCell ref="AQ24:AQ25"/>
    <mergeCell ref="AR24:AR25"/>
    <mergeCell ref="AS24:AS25"/>
    <mergeCell ref="AT24:AT25"/>
    <mergeCell ref="AD24:AF25"/>
    <mergeCell ref="AG24:AI25"/>
    <mergeCell ref="AJ24:AJ25"/>
    <mergeCell ref="AK24:AK25"/>
    <mergeCell ref="AL24:AL25"/>
    <mergeCell ref="AM24:AM25"/>
    <mergeCell ref="P24:P25"/>
    <mergeCell ref="Q24:Q25"/>
    <mergeCell ref="C27:C30"/>
    <mergeCell ref="D27:D30"/>
    <mergeCell ref="E27:E30"/>
    <mergeCell ref="F27:F30"/>
    <mergeCell ref="G27:G30"/>
    <mergeCell ref="H27:H30"/>
    <mergeCell ref="X26:Z26"/>
    <mergeCell ref="AA26:AC26"/>
    <mergeCell ref="AD26:AF26"/>
    <mergeCell ref="R27:R30"/>
    <mergeCell ref="S27:S30"/>
    <mergeCell ref="X27:Z27"/>
    <mergeCell ref="AA27:AC27"/>
    <mergeCell ref="AD27:AF27"/>
    <mergeCell ref="AG27:AI27"/>
    <mergeCell ref="AG30:AI30"/>
    <mergeCell ref="I27:I30"/>
    <mergeCell ref="M27:M30"/>
    <mergeCell ref="N27:N30"/>
    <mergeCell ref="O27:O30"/>
    <mergeCell ref="P27:P30"/>
    <mergeCell ref="Q27:Q30"/>
    <mergeCell ref="X31:Z31"/>
    <mergeCell ref="AA31:AC31"/>
    <mergeCell ref="AD31:AF31"/>
    <mergeCell ref="AG31:AI31"/>
    <mergeCell ref="AA30:AC30"/>
    <mergeCell ref="AD30:AF30"/>
    <mergeCell ref="AW27:AW30"/>
    <mergeCell ref="AX27:AX30"/>
    <mergeCell ref="AZ27:AZ30"/>
    <mergeCell ref="BA27:BA30"/>
    <mergeCell ref="BB27:BB30"/>
    <mergeCell ref="X28:Z28"/>
    <mergeCell ref="AA28:AC28"/>
    <mergeCell ref="AD28:AF28"/>
    <mergeCell ref="AG28:AI28"/>
    <mergeCell ref="AL28:AL30"/>
    <mergeCell ref="AQ27:AQ30"/>
    <mergeCell ref="AR27:AR30"/>
    <mergeCell ref="AS27:AS30"/>
    <mergeCell ref="AT27:AT30"/>
    <mergeCell ref="AU27:AU30"/>
    <mergeCell ref="AV27:AV30"/>
    <mergeCell ref="AM28:AM30"/>
    <mergeCell ref="AN28:AN30"/>
    <mergeCell ref="AO28:AO30"/>
    <mergeCell ref="X29:Z29"/>
    <mergeCell ref="AA29:AC29"/>
    <mergeCell ref="AD29:AF29"/>
    <mergeCell ref="AG29:AI29"/>
    <mergeCell ref="X30:Z30"/>
    <mergeCell ref="AZ32:AZ33"/>
    <mergeCell ref="BA32:BA33"/>
    <mergeCell ref="BB32:BB33"/>
    <mergeCell ref="X33:Z33"/>
    <mergeCell ref="AA33:AC33"/>
    <mergeCell ref="AD33:AF33"/>
    <mergeCell ref="AG33:AI33"/>
    <mergeCell ref="AR32:AR33"/>
    <mergeCell ref="AS32:AS33"/>
    <mergeCell ref="AT32:AT33"/>
    <mergeCell ref="AU32:AU33"/>
    <mergeCell ref="AV32:AV33"/>
    <mergeCell ref="AW32:AW33"/>
    <mergeCell ref="AG32:AI32"/>
    <mergeCell ref="AL32:AL33"/>
    <mergeCell ref="AM32:AM33"/>
    <mergeCell ref="AN32:AN33"/>
    <mergeCell ref="AO32:AO33"/>
    <mergeCell ref="AQ32:AQ33"/>
    <mergeCell ref="X32:Z32"/>
    <mergeCell ref="AA32:AC32"/>
    <mergeCell ref="AD32:AF32"/>
    <mergeCell ref="B34:B36"/>
    <mergeCell ref="C34:C35"/>
    <mergeCell ref="D34:D35"/>
    <mergeCell ref="E34:E35"/>
    <mergeCell ref="F34:F35"/>
    <mergeCell ref="G34:G35"/>
    <mergeCell ref="X36:Z36"/>
    <mergeCell ref="AA36:AC36"/>
    <mergeCell ref="AX32:AX33"/>
    <mergeCell ref="Q32:Q33"/>
    <mergeCell ref="R32:R33"/>
    <mergeCell ref="S32:S33"/>
    <mergeCell ref="H32:H33"/>
    <mergeCell ref="I32:I33"/>
    <mergeCell ref="M32:M33"/>
    <mergeCell ref="N32:N33"/>
    <mergeCell ref="O32:O33"/>
    <mergeCell ref="P32:P33"/>
    <mergeCell ref="B32:B33"/>
    <mergeCell ref="C32:C33"/>
    <mergeCell ref="D32:D33"/>
    <mergeCell ref="E32:E33"/>
    <mergeCell ref="F32:F33"/>
    <mergeCell ref="G32:G33"/>
    <mergeCell ref="AQ34:AQ35"/>
    <mergeCell ref="Q34:Q35"/>
    <mergeCell ref="R34:R35"/>
    <mergeCell ref="S34:S35"/>
    <mergeCell ref="X34:Z34"/>
    <mergeCell ref="AA34:AC34"/>
    <mergeCell ref="AD34:AF34"/>
    <mergeCell ref="H34:H35"/>
    <mergeCell ref="I34:I35"/>
    <mergeCell ref="M34:M35"/>
    <mergeCell ref="N34:N35"/>
    <mergeCell ref="O34:O35"/>
    <mergeCell ref="P34:P35"/>
    <mergeCell ref="E37:E38"/>
    <mergeCell ref="F37:F38"/>
    <mergeCell ref="G37:G38"/>
    <mergeCell ref="AD36:AF36"/>
    <mergeCell ref="AG36:AI36"/>
    <mergeCell ref="AX34:AX35"/>
    <mergeCell ref="AZ34:AZ35"/>
    <mergeCell ref="BA34:BA35"/>
    <mergeCell ref="BB34:BB35"/>
    <mergeCell ref="X35:Z35"/>
    <mergeCell ref="AA35:AC35"/>
    <mergeCell ref="AD35:AF35"/>
    <mergeCell ref="AG35:AI35"/>
    <mergeCell ref="AR34:AR35"/>
    <mergeCell ref="AS34:AS35"/>
    <mergeCell ref="AT34:AT35"/>
    <mergeCell ref="AU34:AU35"/>
    <mergeCell ref="AV34:AV35"/>
    <mergeCell ref="AW34:AW35"/>
    <mergeCell ref="AG34:AI34"/>
    <mergeCell ref="AL34:AL35"/>
    <mergeCell ref="AM34:AM35"/>
    <mergeCell ref="AN34:AN35"/>
    <mergeCell ref="AO34:AO35"/>
    <mergeCell ref="AZ37:AZ38"/>
    <mergeCell ref="BA37:BA38"/>
    <mergeCell ref="BB37:BB38"/>
    <mergeCell ref="X39:Z39"/>
    <mergeCell ref="AA39:AC39"/>
    <mergeCell ref="AD39:AF39"/>
    <mergeCell ref="AG39:AI39"/>
    <mergeCell ref="AR37:AR38"/>
    <mergeCell ref="AS37:AS38"/>
    <mergeCell ref="AT37:AT38"/>
    <mergeCell ref="AU37:AU38"/>
    <mergeCell ref="AV37:AV38"/>
    <mergeCell ref="AW37:AW38"/>
    <mergeCell ref="AK37:AK38"/>
    <mergeCell ref="AL37:AL38"/>
    <mergeCell ref="AM37:AM38"/>
    <mergeCell ref="AN37:AN38"/>
    <mergeCell ref="AO37:AO38"/>
    <mergeCell ref="AQ37:AQ38"/>
    <mergeCell ref="X37:Z38"/>
    <mergeCell ref="AA37:AC38"/>
    <mergeCell ref="AD37:AF38"/>
    <mergeCell ref="AG37:AI38"/>
    <mergeCell ref="AJ37:AJ38"/>
    <mergeCell ref="B40:B42"/>
    <mergeCell ref="C40:C41"/>
    <mergeCell ref="D40:D41"/>
    <mergeCell ref="E40:E41"/>
    <mergeCell ref="F40:F41"/>
    <mergeCell ref="G40:G41"/>
    <mergeCell ref="X42:Z42"/>
    <mergeCell ref="AA42:AC42"/>
    <mergeCell ref="AX37:AX38"/>
    <mergeCell ref="W37:W38"/>
    <mergeCell ref="P37:P38"/>
    <mergeCell ref="Q37:Q38"/>
    <mergeCell ref="R37:R38"/>
    <mergeCell ref="S37:S38"/>
    <mergeCell ref="U37:U38"/>
    <mergeCell ref="V37:V38"/>
    <mergeCell ref="H37:H38"/>
    <mergeCell ref="I37:I38"/>
    <mergeCell ref="M37:M38"/>
    <mergeCell ref="N37:N38"/>
    <mergeCell ref="O37:O38"/>
    <mergeCell ref="B37:B39"/>
    <mergeCell ref="C37:C38"/>
    <mergeCell ref="D37:D38"/>
    <mergeCell ref="Q40:Q41"/>
    <mergeCell ref="R40:R41"/>
    <mergeCell ref="S40:S41"/>
    <mergeCell ref="X40:Z40"/>
    <mergeCell ref="AA40:AC40"/>
    <mergeCell ref="AD40:AF40"/>
    <mergeCell ref="H40:H41"/>
    <mergeCell ref="I40:I41"/>
    <mergeCell ref="M40:M41"/>
    <mergeCell ref="N40:N41"/>
    <mergeCell ref="O40:O41"/>
    <mergeCell ref="P40:P41"/>
    <mergeCell ref="AD42:AF42"/>
    <mergeCell ref="AG42:AI42"/>
    <mergeCell ref="AX40:AX41"/>
    <mergeCell ref="AZ40:AZ41"/>
    <mergeCell ref="BA40:BA41"/>
    <mergeCell ref="BB40:BB41"/>
    <mergeCell ref="X41:Z41"/>
    <mergeCell ref="AA41:AC41"/>
    <mergeCell ref="AD41:AF41"/>
    <mergeCell ref="AG41:AI41"/>
    <mergeCell ref="AR40:AR41"/>
    <mergeCell ref="AS40:AS41"/>
    <mergeCell ref="AT40:AT41"/>
    <mergeCell ref="AU40:AU41"/>
    <mergeCell ref="AV40:AV41"/>
    <mergeCell ref="AW40:AW41"/>
    <mergeCell ref="AG40:AI40"/>
    <mergeCell ref="AL40:AL41"/>
    <mergeCell ref="AM40:AM41"/>
    <mergeCell ref="AN40:AN41"/>
    <mergeCell ref="AO40:AO41"/>
    <mergeCell ref="AQ40:AQ41"/>
    <mergeCell ref="H43:H44"/>
    <mergeCell ref="I43:I44"/>
    <mergeCell ref="M43:M44"/>
    <mergeCell ref="N43:N44"/>
    <mergeCell ref="O43:O44"/>
    <mergeCell ref="P43:P44"/>
    <mergeCell ref="B43:B49"/>
    <mergeCell ref="C43:C44"/>
    <mergeCell ref="D43:D44"/>
    <mergeCell ref="E43:E44"/>
    <mergeCell ref="F43:F44"/>
    <mergeCell ref="G43:G44"/>
    <mergeCell ref="D45:D47"/>
    <mergeCell ref="E45:E47"/>
    <mergeCell ref="F45:F47"/>
    <mergeCell ref="P45:P47"/>
    <mergeCell ref="C45:C46"/>
    <mergeCell ref="G45:G47"/>
    <mergeCell ref="H45:H47"/>
    <mergeCell ref="I45:I47"/>
    <mergeCell ref="M45:M47"/>
    <mergeCell ref="N45:N47"/>
    <mergeCell ref="O45:O47"/>
    <mergeCell ref="AZ45:AZ47"/>
    <mergeCell ref="BA45:BA47"/>
    <mergeCell ref="BB45:BB47"/>
    <mergeCell ref="X46:Z46"/>
    <mergeCell ref="AN43:AN44"/>
    <mergeCell ref="AO43:AO44"/>
    <mergeCell ref="AQ43:AQ44"/>
    <mergeCell ref="Q43:Q44"/>
    <mergeCell ref="R43:R44"/>
    <mergeCell ref="S43:S44"/>
    <mergeCell ref="X43:Z43"/>
    <mergeCell ref="AA43:AC43"/>
    <mergeCell ref="AD43:AF43"/>
    <mergeCell ref="Q45:Q47"/>
    <mergeCell ref="R45:R47"/>
    <mergeCell ref="S45:S47"/>
    <mergeCell ref="X45:Z45"/>
    <mergeCell ref="AA45:AC45"/>
    <mergeCell ref="AX43:AX44"/>
    <mergeCell ref="BA43:BA44"/>
    <mergeCell ref="BB43:BB44"/>
    <mergeCell ref="X44:Z44"/>
    <mergeCell ref="AA44:AC44"/>
    <mergeCell ref="AD44:AF44"/>
    <mergeCell ref="AG44:AI44"/>
    <mergeCell ref="AR43:AR44"/>
    <mergeCell ref="AS43:AS44"/>
    <mergeCell ref="AT43:AT44"/>
    <mergeCell ref="AU43:AU44"/>
    <mergeCell ref="AV43:AV44"/>
    <mergeCell ref="AW43:AW44"/>
    <mergeCell ref="AG43:AI43"/>
    <mergeCell ref="AL43:AL44"/>
    <mergeCell ref="AM43:AM44"/>
    <mergeCell ref="AW45:AW47"/>
    <mergeCell ref="AX45:AX47"/>
    <mergeCell ref="AV45:AV47"/>
    <mergeCell ref="AD45:AF45"/>
    <mergeCell ref="AG45:AI45"/>
    <mergeCell ref="AL45:AL47"/>
    <mergeCell ref="AM45:AM47"/>
    <mergeCell ref="AN45:AN47"/>
    <mergeCell ref="AO45:AO47"/>
    <mergeCell ref="AD47:AF47"/>
    <mergeCell ref="AG47:AI47"/>
    <mergeCell ref="AA46:AC46"/>
    <mergeCell ref="AD46:AF46"/>
    <mergeCell ref="AG46:AI46"/>
    <mergeCell ref="X47:Z47"/>
    <mergeCell ref="AQ45:AQ47"/>
    <mergeCell ref="AR45:AR47"/>
    <mergeCell ref="AS45:AS47"/>
    <mergeCell ref="AT45:AT47"/>
    <mergeCell ref="AU45:AU47"/>
    <mergeCell ref="AA47:AC47"/>
    <mergeCell ref="AZ48:AZ49"/>
    <mergeCell ref="BA48:BA49"/>
    <mergeCell ref="BB48:BB49"/>
    <mergeCell ref="X49:Z49"/>
    <mergeCell ref="AA49:AC49"/>
    <mergeCell ref="AD49:AF49"/>
    <mergeCell ref="AG49:AI49"/>
    <mergeCell ref="AS48:AS49"/>
    <mergeCell ref="AT48:AT49"/>
    <mergeCell ref="AU48:AU49"/>
    <mergeCell ref="AV48:AV49"/>
    <mergeCell ref="AW48:AW49"/>
    <mergeCell ref="AX48:AX49"/>
    <mergeCell ref="AL48:AL49"/>
    <mergeCell ref="AM48:AM49"/>
    <mergeCell ref="AN48:AN49"/>
    <mergeCell ref="AO48:AO49"/>
    <mergeCell ref="X48:Z48"/>
    <mergeCell ref="AA48:AC48"/>
    <mergeCell ref="AD48:AF48"/>
    <mergeCell ref="AG48:AI48"/>
    <mergeCell ref="AQ48:AQ49"/>
    <mergeCell ref="AR48:AR49"/>
    <mergeCell ref="B50:B51"/>
    <mergeCell ref="X51:Z51"/>
    <mergeCell ref="AA51:AC51"/>
    <mergeCell ref="C57:C62"/>
    <mergeCell ref="I48:I49"/>
    <mergeCell ref="M48:M49"/>
    <mergeCell ref="N48:N49"/>
    <mergeCell ref="O48:O49"/>
    <mergeCell ref="P48:P49"/>
    <mergeCell ref="Q48:Q49"/>
    <mergeCell ref="C48:C49"/>
    <mergeCell ref="D48:D49"/>
    <mergeCell ref="E48:E49"/>
    <mergeCell ref="F48:F49"/>
    <mergeCell ref="G48:G49"/>
    <mergeCell ref="H48:H49"/>
    <mergeCell ref="R48:R49"/>
    <mergeCell ref="S48:S49"/>
    <mergeCell ref="AA61:AC61"/>
    <mergeCell ref="AA60:AC60"/>
    <mergeCell ref="AA59:AC59"/>
    <mergeCell ref="AA58:AC58"/>
    <mergeCell ref="AA57:AC57"/>
    <mergeCell ref="N54:N55"/>
    <mergeCell ref="AG52:AI52"/>
    <mergeCell ref="X52:Z52"/>
    <mergeCell ref="AA52:AC52"/>
    <mergeCell ref="AD52:AF52"/>
    <mergeCell ref="AD51:AF51"/>
    <mergeCell ref="AG51:AI51"/>
    <mergeCell ref="AG50:AI50"/>
    <mergeCell ref="X50:Z50"/>
    <mergeCell ref="AA50:AC50"/>
    <mergeCell ref="AD50:AF50"/>
    <mergeCell ref="O54:O55"/>
    <mergeCell ref="AG53:AI53"/>
    <mergeCell ref="AO54:AO55"/>
    <mergeCell ref="X53:Z53"/>
    <mergeCell ref="AA53:AC53"/>
    <mergeCell ref="AD53:AF53"/>
    <mergeCell ref="B53:B62"/>
    <mergeCell ref="C54:C55"/>
    <mergeCell ref="D54:D55"/>
    <mergeCell ref="E54:E55"/>
    <mergeCell ref="F54:F55"/>
    <mergeCell ref="P54:P55"/>
    <mergeCell ref="Q54:Q55"/>
    <mergeCell ref="R54:R55"/>
    <mergeCell ref="S54:S55"/>
    <mergeCell ref="X54:Z54"/>
    <mergeCell ref="AA54:AC54"/>
    <mergeCell ref="G54:G55"/>
    <mergeCell ref="H54:H55"/>
    <mergeCell ref="I54:I55"/>
    <mergeCell ref="M54:M55"/>
    <mergeCell ref="AD58:AF58"/>
    <mergeCell ref="AG58:AI58"/>
    <mergeCell ref="R56:R62"/>
    <mergeCell ref="AW54:AW55"/>
    <mergeCell ref="AX54:AX55"/>
    <mergeCell ref="AZ54:AZ55"/>
    <mergeCell ref="BA54:BA55"/>
    <mergeCell ref="BB54:BB55"/>
    <mergeCell ref="X55:Z55"/>
    <mergeCell ref="AA55:AC55"/>
    <mergeCell ref="AD55:AF55"/>
    <mergeCell ref="AG55:AI55"/>
    <mergeCell ref="AQ54:AQ55"/>
    <mergeCell ref="AR54:AR55"/>
    <mergeCell ref="AS54:AS55"/>
    <mergeCell ref="AT54:AT55"/>
    <mergeCell ref="AU54:AU55"/>
    <mergeCell ref="AV54:AV55"/>
    <mergeCell ref="AD54:AF54"/>
    <mergeCell ref="AG54:AI54"/>
    <mergeCell ref="AL54:AL55"/>
    <mergeCell ref="AM54:AM55"/>
    <mergeCell ref="AN54:AN55"/>
    <mergeCell ref="S56:S62"/>
    <mergeCell ref="X56:Z56"/>
    <mergeCell ref="AA56:AC56"/>
    <mergeCell ref="AD56:AF56"/>
    <mergeCell ref="AG56:AI56"/>
    <mergeCell ref="M56:M62"/>
    <mergeCell ref="N56:N62"/>
    <mergeCell ref="O56:O62"/>
    <mergeCell ref="P56:P62"/>
    <mergeCell ref="Q56:Q62"/>
    <mergeCell ref="AG57:AI57"/>
    <mergeCell ref="AD57:AF57"/>
    <mergeCell ref="AA62:AC62"/>
    <mergeCell ref="AW56:AW62"/>
    <mergeCell ref="AX56:AX62"/>
    <mergeCell ref="AZ56:AZ62"/>
    <mergeCell ref="BA56:BA62"/>
    <mergeCell ref="BB56:BB62"/>
    <mergeCell ref="AQ56:AQ62"/>
    <mergeCell ref="AR56:AR62"/>
    <mergeCell ref="AS56:AS62"/>
    <mergeCell ref="AT56:AT62"/>
    <mergeCell ref="AU56:AU62"/>
    <mergeCell ref="AV56:AV62"/>
  </mergeCells>
  <conditionalFormatting sqref="AW10">
    <cfRule type="cellIs" dxfId="152" priority="691" operator="equal">
      <formula>"Alto"</formula>
    </cfRule>
    <cfRule type="cellIs" dxfId="151" priority="692" operator="equal">
      <formula>"Bajo"</formula>
    </cfRule>
    <cfRule type="cellIs" dxfId="150" priority="693" operator="equal">
      <formula>"Medio"</formula>
    </cfRule>
  </conditionalFormatting>
  <conditionalFormatting sqref="S10">
    <cfRule type="cellIs" dxfId="149" priority="688" operator="equal">
      <formula>"Alto"</formula>
    </cfRule>
    <cfRule type="cellIs" dxfId="148" priority="689" operator="equal">
      <formula>"Bajo"</formula>
    </cfRule>
    <cfRule type="cellIs" dxfId="147" priority="690" operator="equal">
      <formula>"Medio"</formula>
    </cfRule>
  </conditionalFormatting>
  <conditionalFormatting sqref="S11 S13">
    <cfRule type="cellIs" dxfId="146" priority="685" operator="equal">
      <formula>"Alto"</formula>
    </cfRule>
    <cfRule type="cellIs" dxfId="145" priority="686" operator="equal">
      <formula>"Bajo"</formula>
    </cfRule>
    <cfRule type="cellIs" dxfId="144" priority="687" operator="equal">
      <formula>"Medio"</formula>
    </cfRule>
  </conditionalFormatting>
  <conditionalFormatting sqref="AW11">
    <cfRule type="cellIs" dxfId="143" priority="682" operator="equal">
      <formula>"Alto"</formula>
    </cfRule>
    <cfRule type="cellIs" dxfId="142" priority="683" operator="equal">
      <formula>"Bajo"</formula>
    </cfRule>
    <cfRule type="cellIs" dxfId="141" priority="684" operator="equal">
      <formula>"Medio"</formula>
    </cfRule>
  </conditionalFormatting>
  <conditionalFormatting sqref="AW13">
    <cfRule type="cellIs" dxfId="140" priority="679" operator="equal">
      <formula>"Alto"</formula>
    </cfRule>
    <cfRule type="cellIs" dxfId="139" priority="680" operator="equal">
      <formula>"Bajo"</formula>
    </cfRule>
    <cfRule type="cellIs" dxfId="138" priority="681" operator="equal">
      <formula>"Medio"</formula>
    </cfRule>
  </conditionalFormatting>
  <conditionalFormatting sqref="S15">
    <cfRule type="cellIs" dxfId="137" priority="676" operator="equal">
      <formula>"Alto"</formula>
    </cfRule>
    <cfRule type="cellIs" dxfId="136" priority="677" operator="equal">
      <formula>"Bajo"</formula>
    </cfRule>
    <cfRule type="cellIs" dxfId="135" priority="678" operator="equal">
      <formula>"Medio"</formula>
    </cfRule>
  </conditionalFormatting>
  <conditionalFormatting sqref="AW15">
    <cfRule type="cellIs" dxfId="134" priority="673" operator="equal">
      <formula>"Alto"</formula>
    </cfRule>
    <cfRule type="cellIs" dxfId="133" priority="674" operator="equal">
      <formula>"Bajo"</formula>
    </cfRule>
    <cfRule type="cellIs" dxfId="132" priority="675" operator="equal">
      <formula>"Medio"</formula>
    </cfRule>
  </conditionalFormatting>
  <conditionalFormatting sqref="S21">
    <cfRule type="cellIs" dxfId="131" priority="670" operator="equal">
      <formula>"Alto"</formula>
    </cfRule>
    <cfRule type="cellIs" dxfId="130" priority="671" operator="equal">
      <formula>"Bajo"</formula>
    </cfRule>
    <cfRule type="cellIs" dxfId="129" priority="672" operator="equal">
      <formula>"Medio"</formula>
    </cfRule>
  </conditionalFormatting>
  <conditionalFormatting sqref="AW21">
    <cfRule type="cellIs" dxfId="128" priority="667" operator="equal">
      <formula>"Alto"</formula>
    </cfRule>
    <cfRule type="cellIs" dxfId="127" priority="668" operator="equal">
      <formula>"Bajo"</formula>
    </cfRule>
    <cfRule type="cellIs" dxfId="126" priority="669" operator="equal">
      <formula>"Medio"</formula>
    </cfRule>
  </conditionalFormatting>
  <conditionalFormatting sqref="S22">
    <cfRule type="cellIs" dxfId="125" priority="658" operator="equal">
      <formula>"Alto"</formula>
    </cfRule>
    <cfRule type="cellIs" dxfId="124" priority="659" operator="equal">
      <formula>"Bajo"</formula>
    </cfRule>
    <cfRule type="cellIs" dxfId="123" priority="660" operator="equal">
      <formula>"Medio"</formula>
    </cfRule>
  </conditionalFormatting>
  <conditionalFormatting sqref="AW22">
    <cfRule type="cellIs" dxfId="122" priority="655" operator="equal">
      <formula>"Alto"</formula>
    </cfRule>
    <cfRule type="cellIs" dxfId="121" priority="656" operator="equal">
      <formula>"Bajo"</formula>
    </cfRule>
    <cfRule type="cellIs" dxfId="120" priority="657" operator="equal">
      <formula>"Medio"</formula>
    </cfRule>
  </conditionalFormatting>
  <conditionalFormatting sqref="S24">
    <cfRule type="cellIs" dxfId="119" priority="634" operator="equal">
      <formula>"Alto"</formula>
    </cfRule>
    <cfRule type="cellIs" dxfId="118" priority="635" operator="equal">
      <formula>"Bajo"</formula>
    </cfRule>
    <cfRule type="cellIs" dxfId="117" priority="636" operator="equal">
      <formula>"Medio"</formula>
    </cfRule>
  </conditionalFormatting>
  <conditionalFormatting sqref="AW24">
    <cfRule type="cellIs" dxfId="116" priority="631" operator="equal">
      <formula>"Alto"</formula>
    </cfRule>
    <cfRule type="cellIs" dxfId="115" priority="632" operator="equal">
      <formula>"Bajo"</formula>
    </cfRule>
    <cfRule type="cellIs" dxfId="114" priority="633" operator="equal">
      <formula>"Medio"</formula>
    </cfRule>
  </conditionalFormatting>
  <conditionalFormatting sqref="S26">
    <cfRule type="cellIs" dxfId="113" priority="616" operator="equal">
      <formula>"Alto"</formula>
    </cfRule>
    <cfRule type="cellIs" dxfId="112" priority="617" operator="equal">
      <formula>"Bajo"</formula>
    </cfRule>
    <cfRule type="cellIs" dxfId="111" priority="618" operator="equal">
      <formula>"Medio"</formula>
    </cfRule>
  </conditionalFormatting>
  <conditionalFormatting sqref="AW26">
    <cfRule type="cellIs" dxfId="110" priority="613" operator="equal">
      <formula>"Alto"</formula>
    </cfRule>
    <cfRule type="cellIs" dxfId="109" priority="614" operator="equal">
      <formula>"Bajo"</formula>
    </cfRule>
    <cfRule type="cellIs" dxfId="108" priority="615" operator="equal">
      <formula>"Medio"</formula>
    </cfRule>
  </conditionalFormatting>
  <conditionalFormatting sqref="S27">
    <cfRule type="cellIs" dxfId="107" priority="610" operator="equal">
      <formula>"Alto"</formula>
    </cfRule>
    <cfRule type="cellIs" dxfId="106" priority="611" operator="equal">
      <formula>"Bajo"</formula>
    </cfRule>
    <cfRule type="cellIs" dxfId="105" priority="612" operator="equal">
      <formula>"Medio"</formula>
    </cfRule>
  </conditionalFormatting>
  <conditionalFormatting sqref="AW27">
    <cfRule type="cellIs" dxfId="104" priority="607" operator="equal">
      <formula>"Alto"</formula>
    </cfRule>
    <cfRule type="cellIs" dxfId="103" priority="608" operator="equal">
      <formula>"Bajo"</formula>
    </cfRule>
    <cfRule type="cellIs" dxfId="102" priority="609" operator="equal">
      <formula>"Medio"</formula>
    </cfRule>
  </conditionalFormatting>
  <conditionalFormatting sqref="S31">
    <cfRule type="cellIs" dxfId="101" priority="604" operator="equal">
      <formula>"Alto"</formula>
    </cfRule>
    <cfRule type="cellIs" dxfId="100" priority="605" operator="equal">
      <formula>"Bajo"</formula>
    </cfRule>
    <cfRule type="cellIs" dxfId="99" priority="606" operator="equal">
      <formula>"Medio"</formula>
    </cfRule>
  </conditionalFormatting>
  <conditionalFormatting sqref="AW31">
    <cfRule type="cellIs" dxfId="98" priority="601" operator="equal">
      <formula>"Alto"</formula>
    </cfRule>
    <cfRule type="cellIs" dxfId="97" priority="602" operator="equal">
      <formula>"Bajo"</formula>
    </cfRule>
    <cfRule type="cellIs" dxfId="96" priority="603" operator="equal">
      <formula>"Medio"</formula>
    </cfRule>
  </conditionalFormatting>
  <conditionalFormatting sqref="S32">
    <cfRule type="cellIs" dxfId="95" priority="592" operator="equal">
      <formula>"Alto"</formula>
    </cfRule>
    <cfRule type="cellIs" dxfId="94" priority="593" operator="equal">
      <formula>"Bajo"</formula>
    </cfRule>
    <cfRule type="cellIs" dxfId="93" priority="594" operator="equal">
      <formula>"Medio"</formula>
    </cfRule>
  </conditionalFormatting>
  <conditionalFormatting sqref="AW32">
    <cfRule type="cellIs" dxfId="92" priority="589" operator="equal">
      <formula>"Alto"</formula>
    </cfRule>
    <cfRule type="cellIs" dxfId="91" priority="590" operator="equal">
      <formula>"Bajo"</formula>
    </cfRule>
    <cfRule type="cellIs" dxfId="90" priority="591" operator="equal">
      <formula>"Medio"</formula>
    </cfRule>
  </conditionalFormatting>
  <conditionalFormatting sqref="S34">
    <cfRule type="cellIs" dxfId="89" priority="448" operator="equal">
      <formula>"Alto"</formula>
    </cfRule>
    <cfRule type="cellIs" dxfId="88" priority="449" operator="equal">
      <formula>"Bajo"</formula>
    </cfRule>
    <cfRule type="cellIs" dxfId="87" priority="450" operator="equal">
      <formula>"Medio"</formula>
    </cfRule>
  </conditionalFormatting>
  <conditionalFormatting sqref="AW34">
    <cfRule type="cellIs" dxfId="86" priority="445" operator="equal">
      <formula>"Alto"</formula>
    </cfRule>
    <cfRule type="cellIs" dxfId="85" priority="446" operator="equal">
      <formula>"Bajo"</formula>
    </cfRule>
    <cfRule type="cellIs" dxfId="84" priority="447" operator="equal">
      <formula>"Medio"</formula>
    </cfRule>
  </conditionalFormatting>
  <conditionalFormatting sqref="S36">
    <cfRule type="cellIs" dxfId="83" priority="442" operator="equal">
      <formula>"Alto"</formula>
    </cfRule>
    <cfRule type="cellIs" dxfId="82" priority="443" operator="equal">
      <formula>"Bajo"</formula>
    </cfRule>
    <cfRule type="cellIs" dxfId="81" priority="444" operator="equal">
      <formula>"Medio"</formula>
    </cfRule>
  </conditionalFormatting>
  <conditionalFormatting sqref="AW36">
    <cfRule type="cellIs" dxfId="80" priority="439" operator="equal">
      <formula>"Alto"</formula>
    </cfRule>
    <cfRule type="cellIs" dxfId="79" priority="440" operator="equal">
      <formula>"Bajo"</formula>
    </cfRule>
    <cfRule type="cellIs" dxfId="78" priority="441" operator="equal">
      <formula>"Medio"</formula>
    </cfRule>
  </conditionalFormatting>
  <conditionalFormatting sqref="AW37">
    <cfRule type="cellIs" dxfId="77" priority="424" operator="equal">
      <formula>"Alto"</formula>
    </cfRule>
    <cfRule type="cellIs" dxfId="76" priority="425" operator="equal">
      <formula>"Bajo"</formula>
    </cfRule>
    <cfRule type="cellIs" dxfId="75" priority="426" operator="equal">
      <formula>"Medio"</formula>
    </cfRule>
  </conditionalFormatting>
  <conditionalFormatting sqref="S37">
    <cfRule type="cellIs" dxfId="74" priority="421" operator="equal">
      <formula>"Alto"</formula>
    </cfRule>
    <cfRule type="cellIs" dxfId="73" priority="422" operator="equal">
      <formula>"Bajo"</formula>
    </cfRule>
    <cfRule type="cellIs" dxfId="72" priority="423" operator="equal">
      <formula>"Medio"</formula>
    </cfRule>
  </conditionalFormatting>
  <conditionalFormatting sqref="AW39">
    <cfRule type="cellIs" dxfId="71" priority="418" operator="equal">
      <formula>"Alto"</formula>
    </cfRule>
    <cfRule type="cellIs" dxfId="70" priority="419" operator="equal">
      <formula>"Bajo"</formula>
    </cfRule>
    <cfRule type="cellIs" dxfId="69" priority="420" operator="equal">
      <formula>"Medio"</formula>
    </cfRule>
  </conditionalFormatting>
  <conditionalFormatting sqref="S39">
    <cfRule type="cellIs" dxfId="68" priority="415" operator="equal">
      <formula>"Alto"</formula>
    </cfRule>
    <cfRule type="cellIs" dxfId="67" priority="416" operator="equal">
      <formula>"Bajo"</formula>
    </cfRule>
    <cfRule type="cellIs" dxfId="66" priority="417" operator="equal">
      <formula>"Medio"</formula>
    </cfRule>
  </conditionalFormatting>
  <conditionalFormatting sqref="S40">
    <cfRule type="cellIs" dxfId="65" priority="400" operator="equal">
      <formula>"Alto"</formula>
    </cfRule>
    <cfRule type="cellIs" dxfId="64" priority="401" operator="equal">
      <formula>"Bajo"</formula>
    </cfRule>
    <cfRule type="cellIs" dxfId="63" priority="402" operator="equal">
      <formula>"Medio"</formula>
    </cfRule>
  </conditionalFormatting>
  <conditionalFormatting sqref="AW40">
    <cfRule type="cellIs" dxfId="62" priority="397" operator="equal">
      <formula>"Alto"</formula>
    </cfRule>
    <cfRule type="cellIs" dxfId="61" priority="398" operator="equal">
      <formula>"Bajo"</formula>
    </cfRule>
    <cfRule type="cellIs" dxfId="60" priority="399" operator="equal">
      <formula>"Medio"</formula>
    </cfRule>
  </conditionalFormatting>
  <conditionalFormatting sqref="S42">
    <cfRule type="cellIs" dxfId="59" priority="394" operator="equal">
      <formula>"Alto"</formula>
    </cfRule>
    <cfRule type="cellIs" dxfId="58" priority="395" operator="equal">
      <formula>"Bajo"</formula>
    </cfRule>
    <cfRule type="cellIs" dxfId="57" priority="396" operator="equal">
      <formula>"Medio"</formula>
    </cfRule>
  </conditionalFormatting>
  <conditionalFormatting sqref="AW42">
    <cfRule type="cellIs" dxfId="56" priority="391" operator="equal">
      <formula>"Alto"</formula>
    </cfRule>
    <cfRule type="cellIs" dxfId="55" priority="392" operator="equal">
      <formula>"Bajo"</formula>
    </cfRule>
    <cfRule type="cellIs" dxfId="54" priority="393" operator="equal">
      <formula>"Medio"</formula>
    </cfRule>
  </conditionalFormatting>
  <conditionalFormatting sqref="S43">
    <cfRule type="cellIs" dxfId="53" priority="346" operator="equal">
      <formula>"Alto"</formula>
    </cfRule>
    <cfRule type="cellIs" dxfId="52" priority="347" operator="equal">
      <formula>"Bajo"</formula>
    </cfRule>
    <cfRule type="cellIs" dxfId="51" priority="348" operator="equal">
      <formula>"Medio"</formula>
    </cfRule>
  </conditionalFormatting>
  <conditionalFormatting sqref="AW43">
    <cfRule type="cellIs" dxfId="50" priority="343" operator="equal">
      <formula>"Alto"</formula>
    </cfRule>
    <cfRule type="cellIs" dxfId="49" priority="344" operator="equal">
      <formula>"Bajo"</formula>
    </cfRule>
    <cfRule type="cellIs" dxfId="48" priority="345" operator="equal">
      <formula>"Medio"</formula>
    </cfRule>
  </conditionalFormatting>
  <conditionalFormatting sqref="S45">
    <cfRule type="cellIs" dxfId="47" priority="340" operator="equal">
      <formula>"Alto"</formula>
    </cfRule>
    <cfRule type="cellIs" dxfId="46" priority="341" operator="equal">
      <formula>"Bajo"</formula>
    </cfRule>
    <cfRule type="cellIs" dxfId="45" priority="342" operator="equal">
      <formula>"Medio"</formula>
    </cfRule>
  </conditionalFormatting>
  <conditionalFormatting sqref="AW45">
    <cfRule type="cellIs" dxfId="44" priority="337" operator="equal">
      <formula>"Alto"</formula>
    </cfRule>
    <cfRule type="cellIs" dxfId="43" priority="338" operator="equal">
      <formula>"Bajo"</formula>
    </cfRule>
    <cfRule type="cellIs" dxfId="42" priority="339" operator="equal">
      <formula>"Medio"</formula>
    </cfRule>
  </conditionalFormatting>
  <conditionalFormatting sqref="S48">
    <cfRule type="cellIs" dxfId="41" priority="328" operator="equal">
      <formula>"Alto"</formula>
    </cfRule>
    <cfRule type="cellIs" dxfId="40" priority="329" operator="equal">
      <formula>"Bajo"</formula>
    </cfRule>
    <cfRule type="cellIs" dxfId="39" priority="330" operator="equal">
      <formula>"Medio"</formula>
    </cfRule>
  </conditionalFormatting>
  <conditionalFormatting sqref="AW48">
    <cfRule type="cellIs" dxfId="38" priority="325" operator="equal">
      <formula>"Alto"</formula>
    </cfRule>
    <cfRule type="cellIs" dxfId="37" priority="326" operator="equal">
      <formula>"Bajo"</formula>
    </cfRule>
    <cfRule type="cellIs" dxfId="36" priority="327" operator="equal">
      <formula>"Medio"</formula>
    </cfRule>
  </conditionalFormatting>
  <conditionalFormatting sqref="S50">
    <cfRule type="cellIs" dxfId="35" priority="172" operator="equal">
      <formula>"Alto"</formula>
    </cfRule>
    <cfRule type="cellIs" dxfId="34" priority="173" operator="equal">
      <formula>"Bajo"</formula>
    </cfRule>
    <cfRule type="cellIs" dxfId="33" priority="174" operator="equal">
      <formula>"Medio"</formula>
    </cfRule>
  </conditionalFormatting>
  <conditionalFormatting sqref="AW50">
    <cfRule type="cellIs" dxfId="32" priority="169" operator="equal">
      <formula>"Alto"</formula>
    </cfRule>
    <cfRule type="cellIs" dxfId="31" priority="170" operator="equal">
      <formula>"Bajo"</formula>
    </cfRule>
    <cfRule type="cellIs" dxfId="30" priority="171" operator="equal">
      <formula>"Medio"</formula>
    </cfRule>
  </conditionalFormatting>
  <conditionalFormatting sqref="S51">
    <cfRule type="cellIs" dxfId="29" priority="166" operator="equal">
      <formula>"Alto"</formula>
    </cfRule>
    <cfRule type="cellIs" dxfId="28" priority="167" operator="equal">
      <formula>"Bajo"</formula>
    </cfRule>
    <cfRule type="cellIs" dxfId="27" priority="168" operator="equal">
      <formula>"Medio"</formula>
    </cfRule>
  </conditionalFormatting>
  <conditionalFormatting sqref="AW51">
    <cfRule type="cellIs" dxfId="26" priority="163" operator="equal">
      <formula>"Alto"</formula>
    </cfRule>
    <cfRule type="cellIs" dxfId="25" priority="164" operator="equal">
      <formula>"Bajo"</formula>
    </cfRule>
    <cfRule type="cellIs" dxfId="24" priority="165" operator="equal">
      <formula>"Medio"</formula>
    </cfRule>
  </conditionalFormatting>
  <conditionalFormatting sqref="S52">
    <cfRule type="cellIs" dxfId="23" priority="130" operator="equal">
      <formula>"Alto"</formula>
    </cfRule>
    <cfRule type="cellIs" dxfId="22" priority="131" operator="equal">
      <formula>"Bajo"</formula>
    </cfRule>
    <cfRule type="cellIs" dxfId="21" priority="132" operator="equal">
      <formula>"Medio"</formula>
    </cfRule>
  </conditionalFormatting>
  <conditionalFormatting sqref="AW52">
    <cfRule type="cellIs" dxfId="20" priority="127" operator="equal">
      <formula>"Alto"</formula>
    </cfRule>
    <cfRule type="cellIs" dxfId="19" priority="128" operator="equal">
      <formula>"Bajo"</formula>
    </cfRule>
    <cfRule type="cellIs" dxfId="18" priority="129" operator="equal">
      <formula>"Medio"</formula>
    </cfRule>
  </conditionalFormatting>
  <conditionalFormatting sqref="S54">
    <cfRule type="cellIs" dxfId="17" priority="16" operator="equal">
      <formula>"Alto"</formula>
    </cfRule>
    <cfRule type="cellIs" dxfId="16" priority="17" operator="equal">
      <formula>"Bajo"</formula>
    </cfRule>
    <cfRule type="cellIs" dxfId="15" priority="18" operator="equal">
      <formula>"Medio"</formula>
    </cfRule>
  </conditionalFormatting>
  <conditionalFormatting sqref="AW54">
    <cfRule type="cellIs" dxfId="14" priority="13" operator="equal">
      <formula>"Alto"</formula>
    </cfRule>
    <cfRule type="cellIs" dxfId="13" priority="14" operator="equal">
      <formula>"Bajo"</formula>
    </cfRule>
    <cfRule type="cellIs" dxfId="12" priority="15" operator="equal">
      <formula>"Medio"</formula>
    </cfRule>
  </conditionalFormatting>
  <conditionalFormatting sqref="S53">
    <cfRule type="cellIs" dxfId="11" priority="10" operator="equal">
      <formula>"Alto"</formula>
    </cfRule>
    <cfRule type="cellIs" dxfId="10" priority="11" operator="equal">
      <formula>"Bajo"</formula>
    </cfRule>
    <cfRule type="cellIs" dxfId="9" priority="12" operator="equal">
      <formula>"Medio"</formula>
    </cfRule>
  </conditionalFormatting>
  <conditionalFormatting sqref="AW53">
    <cfRule type="cellIs" dxfId="8" priority="7" operator="equal">
      <formula>"Alto"</formula>
    </cfRule>
    <cfRule type="cellIs" dxfId="7" priority="8" operator="equal">
      <formula>"Bajo"</formula>
    </cfRule>
    <cfRule type="cellIs" dxfId="6" priority="9" operator="equal">
      <formula>"Medio"</formula>
    </cfRule>
  </conditionalFormatting>
  <conditionalFormatting sqref="S56:S62">
    <cfRule type="cellIs" dxfId="5" priority="4" operator="equal">
      <formula>"Alto"</formula>
    </cfRule>
    <cfRule type="cellIs" dxfId="4" priority="5" operator="equal">
      <formula>"Bajo"</formula>
    </cfRule>
    <cfRule type="cellIs" dxfId="3" priority="6" operator="equal">
      <formula>"Medio"</formula>
    </cfRule>
  </conditionalFormatting>
  <conditionalFormatting sqref="AW56:AW62">
    <cfRule type="cellIs" dxfId="2" priority="1" operator="equal">
      <formula>"Alto"</formula>
    </cfRule>
    <cfRule type="cellIs" dxfId="1" priority="2" operator="equal">
      <formula>"Bajo"</formula>
    </cfRule>
    <cfRule type="cellIs" dxfId="0" priority="3" operator="equal">
      <formula>"Medio"</formula>
    </cfRule>
  </conditionalFormatting>
  <dataValidations count="2">
    <dataValidation type="list" allowBlank="1" showInputMessage="1" showErrorMessage="1" sqref="W37">
      <formula1>$R$22:$R$26</formula1>
    </dataValidation>
    <dataValidation type="list" allowBlank="1" showInputMessage="1" showErrorMessage="1" sqref="D63:I72">
      <formula1>$C$10:$C$11</formula1>
    </dataValidation>
  </dataValidations>
  <printOptions horizontalCentered="1"/>
  <pageMargins left="0" right="0" top="1" bottom="1" header="0" footer="0"/>
  <pageSetup scale="59" fitToHeight="0"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0</xdr:colOff>
                    <xdr:row>4</xdr:row>
                    <xdr:rowOff>0</xdr:rowOff>
                  </from>
                  <to>
                    <xdr:col>6</xdr:col>
                    <xdr:colOff>200025</xdr:colOff>
                    <xdr:row>5</xdr:row>
                    <xdr:rowOff>38100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6</xdr:col>
                    <xdr:colOff>152400</xdr:colOff>
                    <xdr:row>3</xdr:row>
                    <xdr:rowOff>219075</xdr:rowOff>
                  </from>
                  <to>
                    <xdr:col>9</xdr:col>
                    <xdr:colOff>180975</xdr:colOff>
                    <xdr:row>5</xdr:row>
                    <xdr:rowOff>28575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9</xdr:col>
                    <xdr:colOff>561975</xdr:colOff>
                    <xdr:row>4</xdr:row>
                    <xdr:rowOff>85725</xdr:rowOff>
                  </from>
                  <to>
                    <xdr:col>9</xdr:col>
                    <xdr:colOff>1933575</xdr:colOff>
                    <xdr:row>4</xdr:row>
                    <xdr:rowOff>342900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allowBlank="1" showInputMessage="1" showErrorMessage="1">
          <x14:formula1>
            <xm:f>Parametros!$D$13:$L$13</xm:f>
          </x14:formula1>
          <xm:sqref>Q10:Q11 Q13:Q62</xm:sqref>
        </x14:dataValidation>
        <x14:dataValidation type="list" allowBlank="1" showInputMessage="1" showErrorMessage="1">
          <x14:formula1>
            <xm:f>Parametros!$B$14:$B$19</xm:f>
          </x14:formula1>
          <xm:sqref>O10:O11 O13:O62</xm:sqref>
        </x14:dataValidation>
        <x14:dataValidation type="list" allowBlank="1" showInputMessage="1" showErrorMessage="1">
          <x14:formula1>
            <xm:f>Parametros!$B$20:$B$21</xm:f>
          </x14:formula1>
          <xm:sqref>H10:I15 H21:H57 D10:G57 I16:I57</xm:sqref>
        </x14:dataValidation>
        <x14:dataValidation type="list" allowBlank="1" showInputMessage="1" showErrorMessage="1">
          <x14:formula1>
            <xm:f>Parametros!$Q$20:$Q$39</xm:f>
          </x14:formula1>
          <xm:sqref>W10:W36 W39:W62</xm:sqref>
        </x14:dataValidation>
        <x14:dataValidation type="list" allowBlank="1" showInputMessage="1" showErrorMessage="1">
          <x14:formula1>
            <xm:f>Parametros!$B$4:$B$9</xm:f>
          </x14:formula1>
          <xm:sqref>M10:M62</xm:sqref>
        </x14:dataValidation>
        <x14:dataValidation type="list" allowBlank="1" showInputMessage="1" showErrorMessage="1">
          <x14:formula1>
            <xm:f>Parametros!$C$24:$C$26</xm:f>
          </x14:formula1>
          <xm:sqref>V10:V62</xm:sqref>
        </x14:dataValidation>
        <x14:dataValidation type="list" allowBlank="1" showInputMessage="1" showErrorMessage="1">
          <x14:formula1>
            <xm:f>Parametros!$B$27:$B$30</xm:f>
          </x14:formula1>
          <xm:sqref>AE42:AF56 Y42:Z56 Y10:AI31 Y32:AG32 AA42:AA62 AB33:AG34 AB41:AC56 AD41:AD62 AB35:AD40 AH32:AI56 X10:X62 Y33:AA41 AE35:AG41 AG42:AG62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E19"/>
  <sheetViews>
    <sheetView topLeftCell="A13" workbookViewId="0">
      <selection activeCell="C19" sqref="C19:E19"/>
    </sheetView>
  </sheetViews>
  <sheetFormatPr baseColWidth="10" defaultRowHeight="12.75"/>
  <cols>
    <col min="1" max="1" width="12.28515625" customWidth="1"/>
    <col min="3" max="3" width="63.140625" customWidth="1"/>
  </cols>
  <sheetData>
    <row r="1" spans="1:5">
      <c r="A1" s="668"/>
      <c r="B1" s="668"/>
      <c r="C1" s="669" t="s">
        <v>0</v>
      </c>
      <c r="D1" s="225" t="s">
        <v>1</v>
      </c>
      <c r="E1" s="219" t="s">
        <v>2</v>
      </c>
    </row>
    <row r="2" spans="1:5">
      <c r="A2" s="668"/>
      <c r="B2" s="668"/>
      <c r="C2" s="670"/>
      <c r="D2" s="225" t="s">
        <v>3</v>
      </c>
      <c r="E2" s="228" t="s">
        <v>912</v>
      </c>
    </row>
    <row r="3" spans="1:5">
      <c r="A3" s="668"/>
      <c r="B3" s="668"/>
      <c r="C3" s="671"/>
      <c r="D3" s="225" t="s">
        <v>4</v>
      </c>
      <c r="E3" s="8">
        <v>43171</v>
      </c>
    </row>
    <row r="4" spans="1:5" ht="15">
      <c r="A4" s="672" t="s">
        <v>903</v>
      </c>
      <c r="B4" s="672"/>
      <c r="C4" s="672"/>
      <c r="D4" s="672"/>
      <c r="E4" s="672"/>
    </row>
    <row r="5" spans="1:5" ht="17.25" customHeight="1">
      <c r="A5" s="226" t="s">
        <v>904</v>
      </c>
      <c r="B5" s="226" t="s">
        <v>905</v>
      </c>
      <c r="C5" s="673" t="s">
        <v>906</v>
      </c>
      <c r="D5" s="673"/>
      <c r="E5" s="673"/>
    </row>
    <row r="6" spans="1:5" ht="48.75" customHeight="1">
      <c r="A6" s="227">
        <v>42381</v>
      </c>
      <c r="B6" s="6">
        <v>4</v>
      </c>
      <c r="C6" s="674" t="s">
        <v>907</v>
      </c>
      <c r="D6" s="675"/>
      <c r="E6" s="676"/>
    </row>
    <row r="7" spans="1:5" ht="36.75" customHeight="1">
      <c r="A7" s="227">
        <v>42982</v>
      </c>
      <c r="B7" s="6">
        <v>5</v>
      </c>
      <c r="C7" s="674" t="s">
        <v>908</v>
      </c>
      <c r="D7" s="677"/>
      <c r="E7" s="678"/>
    </row>
    <row r="8" spans="1:5" ht="45.75" customHeight="1">
      <c r="A8" s="227">
        <v>43069</v>
      </c>
      <c r="B8" s="6">
        <v>6</v>
      </c>
      <c r="C8" s="674" t="s">
        <v>910</v>
      </c>
      <c r="D8" s="677"/>
      <c r="E8" s="678"/>
    </row>
    <row r="9" spans="1:5" ht="43.5" customHeight="1">
      <c r="A9" s="227">
        <v>43171</v>
      </c>
      <c r="B9" s="6">
        <v>7</v>
      </c>
      <c r="C9" s="674" t="s">
        <v>909</v>
      </c>
      <c r="D9" s="677"/>
      <c r="E9" s="678"/>
    </row>
    <row r="10" spans="1:5" ht="29.25" customHeight="1">
      <c r="A10" s="227">
        <v>43236</v>
      </c>
      <c r="B10" s="6">
        <v>8</v>
      </c>
      <c r="C10" s="679" t="s">
        <v>911</v>
      </c>
      <c r="D10" s="675"/>
      <c r="E10" s="676"/>
    </row>
    <row r="11" spans="1:5" ht="30.75" customHeight="1">
      <c r="A11" s="227">
        <v>43642</v>
      </c>
      <c r="B11" s="6">
        <v>9</v>
      </c>
      <c r="C11" s="674" t="s">
        <v>921</v>
      </c>
      <c r="D11" s="677"/>
      <c r="E11" s="678"/>
    </row>
    <row r="12" spans="1:5" ht="30.75" customHeight="1">
      <c r="A12" s="296">
        <v>43843</v>
      </c>
      <c r="B12" s="6">
        <v>10</v>
      </c>
      <c r="C12" s="674" t="s">
        <v>922</v>
      </c>
      <c r="D12" s="677"/>
      <c r="E12" s="678"/>
    </row>
    <row r="13" spans="1:5" ht="30.75" customHeight="1">
      <c r="A13" s="296">
        <v>44165</v>
      </c>
      <c r="B13" s="6">
        <v>11</v>
      </c>
      <c r="C13" s="674" t="s">
        <v>924</v>
      </c>
      <c r="D13" s="677"/>
      <c r="E13" s="678"/>
    </row>
    <row r="14" spans="1:5" ht="45" customHeight="1">
      <c r="A14" s="296">
        <v>44340</v>
      </c>
      <c r="B14" s="6">
        <v>12</v>
      </c>
      <c r="C14" s="674" t="s">
        <v>997</v>
      </c>
      <c r="D14" s="677"/>
      <c r="E14" s="678"/>
    </row>
    <row r="15" spans="1:5" ht="30" customHeight="1">
      <c r="A15" s="296">
        <v>44379</v>
      </c>
      <c r="B15" s="6">
        <v>13</v>
      </c>
      <c r="C15" s="679" t="s">
        <v>998</v>
      </c>
      <c r="D15" s="675"/>
      <c r="E15" s="676"/>
    </row>
    <row r="16" spans="1:5" ht="33.75" customHeight="1">
      <c r="A16" s="296">
        <v>44511</v>
      </c>
      <c r="B16" s="6">
        <v>14</v>
      </c>
      <c r="C16" s="674" t="s">
        <v>1074</v>
      </c>
      <c r="D16" s="677"/>
      <c r="E16" s="678"/>
    </row>
    <row r="17" spans="1:5" ht="87" customHeight="1">
      <c r="A17" s="414">
        <v>44796</v>
      </c>
      <c r="B17" s="415">
        <v>15</v>
      </c>
      <c r="C17" s="680" t="s">
        <v>1113</v>
      </c>
      <c r="D17" s="681"/>
      <c r="E17" s="682"/>
    </row>
    <row r="18" spans="1:5" ht="40.5" customHeight="1">
      <c r="A18" s="432">
        <v>45041</v>
      </c>
      <c r="B18" s="415">
        <v>16</v>
      </c>
      <c r="C18" s="680" t="s">
        <v>1127</v>
      </c>
      <c r="D18" s="681"/>
      <c r="E18" s="682"/>
    </row>
    <row r="19" spans="1:5" ht="40.5" customHeight="1">
      <c r="A19" s="432">
        <v>45078</v>
      </c>
      <c r="B19" s="415">
        <v>17</v>
      </c>
      <c r="C19" s="680" t="s">
        <v>1135</v>
      </c>
      <c r="D19" s="681"/>
      <c r="E19" s="682"/>
    </row>
  </sheetData>
  <mergeCells count="18">
    <mergeCell ref="C19:E19"/>
    <mergeCell ref="C11:E11"/>
    <mergeCell ref="C18:E18"/>
    <mergeCell ref="C17:E17"/>
    <mergeCell ref="C16:E16"/>
    <mergeCell ref="C7:E7"/>
    <mergeCell ref="C15:E15"/>
    <mergeCell ref="C14:E14"/>
    <mergeCell ref="C13:E13"/>
    <mergeCell ref="C12:E12"/>
    <mergeCell ref="C8:E8"/>
    <mergeCell ref="C9:E9"/>
    <mergeCell ref="C10:E10"/>
    <mergeCell ref="A1:B3"/>
    <mergeCell ref="C1:C3"/>
    <mergeCell ref="A4:E4"/>
    <mergeCell ref="C5:E5"/>
    <mergeCell ref="C6:E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B2:V64"/>
  <sheetViews>
    <sheetView topLeftCell="A13" zoomScaleNormal="100" workbookViewId="0">
      <selection activeCell="F15" sqref="F15"/>
    </sheetView>
  </sheetViews>
  <sheetFormatPr baseColWidth="10" defaultColWidth="9.140625" defaultRowHeight="12.75"/>
  <cols>
    <col min="1" max="1" width="3.140625" customWidth="1"/>
    <col min="2" max="2" width="6.28515625" customWidth="1"/>
    <col min="3" max="4" width="15.28515625" customWidth="1"/>
    <col min="5" max="5" width="17.28515625" customWidth="1"/>
    <col min="6" max="6" width="18" customWidth="1"/>
    <col min="7" max="8" width="14.140625" customWidth="1"/>
    <col min="9" max="9" width="14.140625" style="32" customWidth="1"/>
    <col min="10" max="11" width="15" customWidth="1"/>
    <col min="12" max="14" width="4.7109375" customWidth="1"/>
    <col min="15" max="15" width="5" customWidth="1"/>
    <col min="16" max="16" width="17.28515625" customWidth="1"/>
    <col min="17" max="17" width="51.7109375" customWidth="1"/>
    <col min="19" max="19" width="20.42578125" customWidth="1"/>
    <col min="20" max="20" width="29" customWidth="1"/>
    <col min="21" max="21" width="46.42578125" customWidth="1"/>
    <col min="22" max="22" width="16.7109375" customWidth="1"/>
  </cols>
  <sheetData>
    <row r="2" spans="2:17" ht="19.5" customHeight="1">
      <c r="B2" s="685" t="s">
        <v>13</v>
      </c>
      <c r="C2" s="685"/>
      <c r="D2" s="685"/>
      <c r="E2" s="685"/>
      <c r="F2" s="685"/>
      <c r="H2" s="684" t="s">
        <v>15</v>
      </c>
      <c r="I2" s="684"/>
      <c r="J2" s="684"/>
      <c r="K2" s="684"/>
      <c r="L2" s="684"/>
      <c r="M2" s="684"/>
      <c r="N2" s="684"/>
      <c r="P2" s="13" t="s">
        <v>33</v>
      </c>
      <c r="Q2" s="60" t="s">
        <v>104</v>
      </c>
    </row>
    <row r="3" spans="2:17" ht="22.5" customHeight="1">
      <c r="B3" s="231" t="s">
        <v>915</v>
      </c>
      <c r="C3" s="232" t="s">
        <v>913</v>
      </c>
      <c r="D3" s="684" t="s">
        <v>914</v>
      </c>
      <c r="E3" s="684"/>
      <c r="F3" s="684"/>
      <c r="H3" s="687" t="s">
        <v>14</v>
      </c>
      <c r="I3" s="9">
        <v>5</v>
      </c>
      <c r="J3" s="10">
        <f>I3*$J$8</f>
        <v>5</v>
      </c>
      <c r="K3" s="10">
        <f>I3*$K$8</f>
        <v>10</v>
      </c>
      <c r="L3" s="11">
        <f>I3*$L$8</f>
        <v>15</v>
      </c>
      <c r="M3" s="12">
        <f>I3*$M$8</f>
        <v>20</v>
      </c>
      <c r="N3" s="12">
        <f>I3*$N$8</f>
        <v>25</v>
      </c>
      <c r="P3" s="16" t="s">
        <v>34</v>
      </c>
      <c r="Q3" s="65" t="s">
        <v>116</v>
      </c>
    </row>
    <row r="4" spans="2:17" ht="24" customHeight="1">
      <c r="B4" s="229">
        <v>5</v>
      </c>
      <c r="C4" s="230" t="s">
        <v>35</v>
      </c>
      <c r="D4" s="683" t="s">
        <v>920</v>
      </c>
      <c r="E4" s="683"/>
      <c r="F4" s="683"/>
      <c r="H4" s="688"/>
      <c r="I4" s="14">
        <v>4</v>
      </c>
      <c r="J4" s="15">
        <f>I4*$J$8</f>
        <v>4</v>
      </c>
      <c r="K4" s="10">
        <f>I4*$K$8</f>
        <v>8</v>
      </c>
      <c r="L4" s="10">
        <f>I4*$L$8</f>
        <v>12</v>
      </c>
      <c r="M4" s="12">
        <f>I4*$M$8</f>
        <v>16</v>
      </c>
      <c r="N4" s="12">
        <f>I4*$N$8</f>
        <v>20</v>
      </c>
      <c r="P4" s="19" t="s">
        <v>36</v>
      </c>
      <c r="Q4" s="65" t="s">
        <v>117</v>
      </c>
    </row>
    <row r="5" spans="2:17" ht="24" customHeight="1">
      <c r="B5" s="6">
        <v>4</v>
      </c>
      <c r="C5" s="38" t="s">
        <v>37</v>
      </c>
      <c r="D5" s="683" t="s">
        <v>919</v>
      </c>
      <c r="E5" s="683"/>
      <c r="F5" s="683"/>
      <c r="H5" s="688"/>
      <c r="I5" s="17">
        <v>3</v>
      </c>
      <c r="J5" s="15">
        <f>I5*$J$8</f>
        <v>3</v>
      </c>
      <c r="K5" s="10">
        <f>I5*$K$8</f>
        <v>6</v>
      </c>
      <c r="L5" s="10">
        <f>I5*$L$8</f>
        <v>9</v>
      </c>
      <c r="M5" s="18">
        <f>I5*$M$8</f>
        <v>12</v>
      </c>
      <c r="N5" s="12">
        <f>I5*$N$8</f>
        <v>15</v>
      </c>
      <c r="P5" s="20" t="s">
        <v>38</v>
      </c>
      <c r="Q5" s="65" t="s">
        <v>115</v>
      </c>
    </row>
    <row r="6" spans="2:17" ht="24" customHeight="1">
      <c r="B6" s="6">
        <v>3</v>
      </c>
      <c r="C6" s="38" t="s">
        <v>39</v>
      </c>
      <c r="D6" s="683" t="s">
        <v>918</v>
      </c>
      <c r="E6" s="683"/>
      <c r="F6" s="683"/>
      <c r="H6" s="688"/>
      <c r="I6" s="17">
        <v>2</v>
      </c>
      <c r="J6" s="15">
        <f>I6*$J$8</f>
        <v>2</v>
      </c>
      <c r="K6" s="15">
        <f>I6*$K$8</f>
        <v>4</v>
      </c>
      <c r="L6" s="10">
        <f>I6*$L$8</f>
        <v>6</v>
      </c>
      <c r="M6" s="18">
        <f>I6*$M$8</f>
        <v>8</v>
      </c>
      <c r="N6" s="18">
        <f>I6*$N$8</f>
        <v>10</v>
      </c>
      <c r="Q6" s="34"/>
    </row>
    <row r="7" spans="2:17" ht="24" customHeight="1">
      <c r="B7" s="6">
        <v>2</v>
      </c>
      <c r="C7" s="38" t="s">
        <v>40</v>
      </c>
      <c r="D7" s="683" t="s">
        <v>917</v>
      </c>
      <c r="E7" s="683"/>
      <c r="F7" s="683"/>
      <c r="H7" s="688"/>
      <c r="I7" s="17">
        <v>1</v>
      </c>
      <c r="J7" s="15">
        <f>I7*$J$8</f>
        <v>1</v>
      </c>
      <c r="K7" s="15">
        <f>I7*$K$8</f>
        <v>2</v>
      </c>
      <c r="L7" s="15">
        <f>I7*$L$8</f>
        <v>3</v>
      </c>
      <c r="M7" s="21">
        <f>I7*$M$8</f>
        <v>4</v>
      </c>
      <c r="N7" s="18">
        <f>I7*$N$8</f>
        <v>5</v>
      </c>
      <c r="P7" s="22"/>
      <c r="Q7" s="24"/>
    </row>
    <row r="8" spans="2:17" ht="24" customHeight="1">
      <c r="B8" s="6">
        <v>1</v>
      </c>
      <c r="C8" s="38" t="s">
        <v>41</v>
      </c>
      <c r="D8" s="683" t="s">
        <v>916</v>
      </c>
      <c r="E8" s="683"/>
      <c r="F8" s="683"/>
      <c r="H8" s="688"/>
      <c r="I8" s="23"/>
      <c r="J8" s="23">
        <v>1</v>
      </c>
      <c r="K8" s="23">
        <v>2</v>
      </c>
      <c r="L8" s="23">
        <v>3</v>
      </c>
      <c r="M8" s="23">
        <v>4</v>
      </c>
      <c r="N8" s="23">
        <v>5</v>
      </c>
      <c r="P8" s="22"/>
      <c r="Q8" s="24"/>
    </row>
    <row r="9" spans="2:17" ht="19.5" customHeight="1">
      <c r="H9" s="689" t="s">
        <v>13</v>
      </c>
      <c r="I9" s="689"/>
      <c r="J9" s="689"/>
      <c r="K9" s="689"/>
      <c r="L9" s="689"/>
      <c r="M9" s="689"/>
      <c r="N9" s="689"/>
    </row>
    <row r="10" spans="2:17" ht="19.5" customHeight="1">
      <c r="B10" s="66"/>
      <c r="H10" s="37"/>
      <c r="I10" s="37"/>
      <c r="J10" s="37"/>
      <c r="K10" s="37"/>
      <c r="L10" s="37"/>
      <c r="M10" s="37"/>
      <c r="N10" s="37"/>
    </row>
    <row r="11" spans="2:17" ht="19.5" customHeight="1">
      <c r="H11" s="37"/>
      <c r="I11" s="37"/>
      <c r="J11" s="37"/>
      <c r="K11" s="37"/>
      <c r="L11" s="37"/>
      <c r="M11" s="37"/>
      <c r="N11" s="37"/>
    </row>
    <row r="12" spans="2:17" ht="19.5" customHeight="1">
      <c r="B12" s="690" t="s">
        <v>14</v>
      </c>
      <c r="C12" s="690"/>
      <c r="D12" s="690" t="s">
        <v>42</v>
      </c>
      <c r="E12" s="690"/>
      <c r="F12" s="690"/>
      <c r="G12" s="690"/>
      <c r="H12" s="690"/>
      <c r="I12" s="690"/>
      <c r="J12" s="690"/>
      <c r="K12" s="690"/>
      <c r="L12" s="37"/>
      <c r="M12" s="37"/>
      <c r="N12" s="37"/>
    </row>
    <row r="13" spans="2:17" ht="27.75" customHeight="1">
      <c r="B13" s="690"/>
      <c r="C13" s="690"/>
      <c r="D13" s="48" t="s">
        <v>43</v>
      </c>
      <c r="E13" s="48" t="s">
        <v>44</v>
      </c>
      <c r="F13" s="48" t="s">
        <v>92</v>
      </c>
      <c r="G13" s="48" t="s">
        <v>45</v>
      </c>
      <c r="H13" s="40" t="s">
        <v>46</v>
      </c>
      <c r="I13" s="48" t="s">
        <v>47</v>
      </c>
      <c r="J13" s="40" t="s">
        <v>48</v>
      </c>
      <c r="K13" s="40" t="s">
        <v>49</v>
      </c>
      <c r="L13" s="37"/>
      <c r="M13" s="37"/>
      <c r="N13" s="37"/>
    </row>
    <row r="14" spans="2:17" ht="82.5" customHeight="1">
      <c r="B14" s="38">
        <v>5</v>
      </c>
      <c r="C14" s="38" t="s">
        <v>50</v>
      </c>
      <c r="D14" s="41" t="s">
        <v>51</v>
      </c>
      <c r="E14" s="42" t="s">
        <v>52</v>
      </c>
      <c r="F14" s="42" t="s">
        <v>53</v>
      </c>
      <c r="G14" s="42" t="s">
        <v>54</v>
      </c>
      <c r="H14" s="43" t="s">
        <v>55</v>
      </c>
      <c r="I14" s="44" t="s">
        <v>56</v>
      </c>
      <c r="J14" s="45" t="s">
        <v>57</v>
      </c>
      <c r="K14" s="45" t="s">
        <v>58</v>
      </c>
      <c r="L14" s="37"/>
      <c r="M14" s="37"/>
      <c r="N14" s="37"/>
    </row>
    <row r="15" spans="2:17" ht="78.75" customHeight="1">
      <c r="B15" s="38">
        <v>4</v>
      </c>
      <c r="C15" s="38" t="s">
        <v>38</v>
      </c>
      <c r="D15" s="41" t="s">
        <v>59</v>
      </c>
      <c r="E15" s="42" t="s">
        <v>60</v>
      </c>
      <c r="F15" s="42" t="s">
        <v>61</v>
      </c>
      <c r="G15" s="42" t="s">
        <v>62</v>
      </c>
      <c r="H15" s="43" t="s">
        <v>63</v>
      </c>
      <c r="I15" s="44" t="s">
        <v>64</v>
      </c>
      <c r="J15" s="45" t="s">
        <v>65</v>
      </c>
      <c r="K15" s="45" t="s">
        <v>66</v>
      </c>
      <c r="L15" s="37"/>
      <c r="M15" s="37"/>
      <c r="N15" s="37"/>
    </row>
    <row r="16" spans="2:17" ht="74.25" customHeight="1">
      <c r="B16" s="38">
        <v>3</v>
      </c>
      <c r="C16" s="38" t="s">
        <v>36</v>
      </c>
      <c r="D16" s="41" t="s">
        <v>67</v>
      </c>
      <c r="E16" s="42" t="s">
        <v>68</v>
      </c>
      <c r="F16" s="42" t="s">
        <v>69</v>
      </c>
      <c r="G16" s="42" t="s">
        <v>70</v>
      </c>
      <c r="H16" s="43" t="s">
        <v>71</v>
      </c>
      <c r="I16" s="44" t="s">
        <v>72</v>
      </c>
      <c r="J16" s="45" t="s">
        <v>73</v>
      </c>
      <c r="K16" s="45" t="s">
        <v>74</v>
      </c>
      <c r="L16" s="37"/>
      <c r="M16" s="37"/>
      <c r="N16" s="37"/>
    </row>
    <row r="17" spans="2:17" ht="68.25" customHeight="1">
      <c r="B17" s="38">
        <v>2</v>
      </c>
      <c r="C17" s="38" t="s">
        <v>34</v>
      </c>
      <c r="D17" s="41" t="s">
        <v>75</v>
      </c>
      <c r="E17" s="42" t="s">
        <v>76</v>
      </c>
      <c r="F17" s="42" t="s">
        <v>77</v>
      </c>
      <c r="G17" s="42" t="s">
        <v>78</v>
      </c>
      <c r="H17" s="43" t="s">
        <v>79</v>
      </c>
      <c r="I17" s="44" t="s">
        <v>80</v>
      </c>
      <c r="J17" s="45" t="s">
        <v>81</v>
      </c>
      <c r="K17" s="45" t="s">
        <v>82</v>
      </c>
      <c r="L17" s="37"/>
      <c r="M17" s="37"/>
      <c r="N17" s="37"/>
    </row>
    <row r="18" spans="2:17" ht="72" customHeight="1">
      <c r="B18" s="38">
        <v>1</v>
      </c>
      <c r="C18" s="38" t="s">
        <v>83</v>
      </c>
      <c r="D18" s="41" t="s">
        <v>84</v>
      </c>
      <c r="E18" s="42" t="s">
        <v>85</v>
      </c>
      <c r="F18" s="42" t="s">
        <v>86</v>
      </c>
      <c r="G18" s="42" t="s">
        <v>87</v>
      </c>
      <c r="H18" s="43" t="s">
        <v>88</v>
      </c>
      <c r="I18" s="44" t="s">
        <v>89</v>
      </c>
      <c r="J18" s="41" t="s">
        <v>90</v>
      </c>
      <c r="K18" s="41" t="s">
        <v>91</v>
      </c>
      <c r="L18" s="37"/>
      <c r="M18" s="37"/>
      <c r="N18" s="37"/>
    </row>
    <row r="19" spans="2:17" ht="19.5" customHeight="1">
      <c r="H19" s="37"/>
      <c r="I19" s="37"/>
      <c r="J19" s="37"/>
      <c r="K19" s="37"/>
      <c r="L19" s="37"/>
      <c r="M19" s="37"/>
      <c r="N19" s="37"/>
      <c r="Q19" s="60" t="s">
        <v>1016</v>
      </c>
    </row>
    <row r="20" spans="2:17" ht="20.25" customHeight="1">
      <c r="B20" s="66" t="s">
        <v>119</v>
      </c>
      <c r="H20" s="37"/>
      <c r="I20" s="37"/>
      <c r="J20" s="37"/>
      <c r="K20" s="37"/>
      <c r="L20" s="37"/>
      <c r="M20" s="37"/>
      <c r="N20" s="37"/>
      <c r="Q20" s="68" t="s">
        <v>107</v>
      </c>
    </row>
    <row r="21" spans="2:17" ht="20.25" customHeight="1">
      <c r="B21" s="259"/>
      <c r="H21" s="37"/>
      <c r="I21" s="37"/>
      <c r="J21" s="37"/>
      <c r="K21" s="37"/>
      <c r="L21" s="37"/>
      <c r="M21" s="37"/>
      <c r="N21" s="37"/>
      <c r="Q21" s="68" t="s">
        <v>110</v>
      </c>
    </row>
    <row r="22" spans="2:17" ht="20.25" customHeight="1">
      <c r="H22" s="37"/>
      <c r="I22" s="37"/>
      <c r="J22" s="37"/>
      <c r="K22" s="37"/>
      <c r="L22" s="37"/>
      <c r="M22" s="37"/>
      <c r="N22" s="37"/>
      <c r="Q22" s="68" t="s">
        <v>121</v>
      </c>
    </row>
    <row r="23" spans="2:17" ht="20.25" customHeight="1">
      <c r="C23" s="691" t="s">
        <v>96</v>
      </c>
      <c r="D23" s="691"/>
      <c r="H23" s="37"/>
      <c r="I23" s="37"/>
      <c r="J23" s="37"/>
      <c r="K23" s="37"/>
      <c r="L23" s="37"/>
      <c r="M23" s="37"/>
      <c r="N23" s="37"/>
      <c r="Q23" s="68" t="s">
        <v>122</v>
      </c>
    </row>
    <row r="24" spans="2:17" ht="20.25" customHeight="1">
      <c r="C24" s="260" t="s">
        <v>109</v>
      </c>
      <c r="H24" s="37"/>
      <c r="I24" s="37"/>
      <c r="J24" s="37"/>
      <c r="K24" s="37"/>
      <c r="L24" s="37"/>
      <c r="M24" s="37"/>
      <c r="N24" s="37"/>
      <c r="Q24" s="68" t="s">
        <v>123</v>
      </c>
    </row>
    <row r="25" spans="2:17" ht="20.25" customHeight="1">
      <c r="C25" s="260" t="s">
        <v>120</v>
      </c>
      <c r="H25" s="37"/>
      <c r="I25" s="37"/>
      <c r="J25" s="37"/>
      <c r="K25" s="37"/>
      <c r="L25" s="37"/>
      <c r="M25" s="37"/>
      <c r="N25" s="37"/>
      <c r="Q25" s="68" t="s">
        <v>124</v>
      </c>
    </row>
    <row r="26" spans="2:17" ht="20.25" customHeight="1">
      <c r="H26" s="33"/>
      <c r="I26" s="33"/>
      <c r="J26" s="33"/>
      <c r="K26" s="33"/>
      <c r="L26" s="33"/>
      <c r="M26" s="25"/>
      <c r="N26" s="25"/>
      <c r="Q26" s="68" t="s">
        <v>125</v>
      </c>
    </row>
    <row r="27" spans="2:17" ht="20.25" customHeight="1">
      <c r="B27" s="32">
        <v>0</v>
      </c>
      <c r="H27" s="695"/>
      <c r="I27" s="26"/>
      <c r="J27" s="26"/>
      <c r="K27" s="26"/>
      <c r="L27" s="26"/>
      <c r="M27" s="27"/>
      <c r="N27" s="27"/>
      <c r="P27" s="28"/>
      <c r="Q27" s="68" t="s">
        <v>126</v>
      </c>
    </row>
    <row r="28" spans="2:17" ht="20.25" customHeight="1">
      <c r="B28" s="32">
        <v>1</v>
      </c>
      <c r="H28" s="695"/>
      <c r="I28" s="39"/>
      <c r="J28" s="39"/>
      <c r="K28" s="39"/>
      <c r="L28" s="39"/>
      <c r="M28" s="39"/>
      <c r="N28" s="39"/>
      <c r="P28" s="30"/>
      <c r="Q28" s="68" t="s">
        <v>127</v>
      </c>
    </row>
    <row r="29" spans="2:17" ht="20.25" customHeight="1">
      <c r="B29" s="32">
        <v>2</v>
      </c>
      <c r="H29" s="695"/>
      <c r="I29" s="26"/>
      <c r="J29" s="27"/>
      <c r="K29" s="29"/>
      <c r="L29" s="29"/>
      <c r="M29" s="29"/>
      <c r="N29" s="29"/>
      <c r="P29" s="30"/>
      <c r="Q29" s="68" t="s">
        <v>128</v>
      </c>
    </row>
    <row r="30" spans="2:17" ht="20.25" customHeight="1">
      <c r="H30" s="31"/>
      <c r="I30" s="26"/>
      <c r="J30" s="26"/>
      <c r="K30" s="26"/>
      <c r="L30" s="26"/>
      <c r="M30" s="26"/>
      <c r="N30" s="26"/>
      <c r="P30" s="30"/>
      <c r="Q30" s="68" t="s">
        <v>129</v>
      </c>
    </row>
    <row r="31" spans="2:17" ht="20.25" customHeight="1">
      <c r="H31" s="31"/>
      <c r="I31" s="26"/>
      <c r="J31" s="696"/>
      <c r="K31" s="696"/>
      <c r="L31" s="696"/>
      <c r="M31" s="28"/>
      <c r="N31" s="28"/>
      <c r="P31" s="30"/>
      <c r="Q31" s="68" t="s">
        <v>130</v>
      </c>
    </row>
    <row r="32" spans="2:17" ht="20.25" customHeight="1">
      <c r="P32" s="30"/>
      <c r="Q32" s="68" t="s">
        <v>131</v>
      </c>
    </row>
    <row r="33" spans="17:22" ht="20.25" customHeight="1">
      <c r="Q33" s="68" t="s">
        <v>132</v>
      </c>
    </row>
    <row r="34" spans="17:22" ht="20.25" customHeight="1">
      <c r="Q34" s="68" t="s">
        <v>133</v>
      </c>
    </row>
    <row r="35" spans="17:22" ht="20.25" customHeight="1">
      <c r="Q35" s="68" t="s">
        <v>134</v>
      </c>
    </row>
    <row r="36" spans="17:22" ht="20.25" customHeight="1">
      <c r="Q36" s="68" t="s">
        <v>135</v>
      </c>
    </row>
    <row r="37" spans="17:22" ht="20.25" customHeight="1">
      <c r="Q37" s="68" t="s">
        <v>136</v>
      </c>
    </row>
    <row r="38" spans="17:22" ht="20.25" customHeight="1">
      <c r="Q38" s="68" t="s">
        <v>137</v>
      </c>
    </row>
    <row r="39" spans="17:22">
      <c r="Q39" s="67"/>
    </row>
    <row r="42" spans="17:22" ht="21">
      <c r="S42" s="698" t="s">
        <v>143</v>
      </c>
      <c r="T42" s="698"/>
      <c r="U42" s="698"/>
      <c r="V42" s="698"/>
    </row>
    <row r="43" spans="17:22" ht="30">
      <c r="S43" s="90" t="s">
        <v>144</v>
      </c>
      <c r="T43" s="91" t="s">
        <v>145</v>
      </c>
      <c r="U43" s="90" t="s">
        <v>146</v>
      </c>
      <c r="V43" s="91" t="s">
        <v>147</v>
      </c>
    </row>
    <row r="44" spans="17:22" ht="15">
      <c r="S44" s="692">
        <v>0.25</v>
      </c>
      <c r="T44" s="686" t="s">
        <v>148</v>
      </c>
      <c r="U44" s="72" t="s">
        <v>149</v>
      </c>
      <c r="V44" s="73">
        <v>2</v>
      </c>
    </row>
    <row r="45" spans="17:22" ht="15">
      <c r="S45" s="693"/>
      <c r="T45" s="686"/>
      <c r="U45" s="72" t="s">
        <v>150</v>
      </c>
      <c r="V45" s="73">
        <v>1</v>
      </c>
    </row>
    <row r="46" spans="17:22" ht="15">
      <c r="S46" s="693"/>
      <c r="T46" s="686"/>
      <c r="U46" s="72" t="s">
        <v>151</v>
      </c>
      <c r="V46" s="73">
        <v>0</v>
      </c>
    </row>
    <row r="47" spans="17:22" ht="15">
      <c r="S47" s="692">
        <v>0.25</v>
      </c>
      <c r="T47" s="686" t="s">
        <v>152</v>
      </c>
      <c r="U47" s="74" t="s">
        <v>140</v>
      </c>
      <c r="V47" s="73">
        <v>2</v>
      </c>
    </row>
    <row r="48" spans="17:22" ht="15">
      <c r="S48" s="693"/>
      <c r="T48" s="686"/>
      <c r="U48" s="74" t="s">
        <v>141</v>
      </c>
      <c r="V48" s="73">
        <v>1</v>
      </c>
    </row>
    <row r="49" spans="19:22" ht="15">
      <c r="S49" s="693"/>
      <c r="T49" s="686"/>
      <c r="U49" s="72" t="s">
        <v>142</v>
      </c>
      <c r="V49" s="73">
        <v>0</v>
      </c>
    </row>
    <row r="50" spans="19:22" ht="15">
      <c r="S50" s="692">
        <v>0.25</v>
      </c>
      <c r="T50" s="693" t="s">
        <v>153</v>
      </c>
      <c r="U50" s="75" t="s">
        <v>154</v>
      </c>
      <c r="V50" s="73">
        <v>2</v>
      </c>
    </row>
    <row r="51" spans="19:22" ht="15">
      <c r="S51" s="693"/>
      <c r="T51" s="693"/>
      <c r="U51" s="75" t="s">
        <v>155</v>
      </c>
      <c r="V51" s="73">
        <v>1</v>
      </c>
    </row>
    <row r="52" spans="19:22" ht="15">
      <c r="S52" s="693"/>
      <c r="T52" s="693"/>
      <c r="U52" s="76" t="s">
        <v>156</v>
      </c>
      <c r="V52" s="73">
        <v>0</v>
      </c>
    </row>
    <row r="53" spans="19:22" ht="30">
      <c r="S53" s="692">
        <v>0.25</v>
      </c>
      <c r="T53" s="693" t="s">
        <v>157</v>
      </c>
      <c r="U53" s="72" t="s">
        <v>100</v>
      </c>
      <c r="V53" s="73">
        <v>2</v>
      </c>
    </row>
    <row r="54" spans="19:22" ht="30">
      <c r="S54" s="693"/>
      <c r="T54" s="693"/>
      <c r="U54" s="72" t="s">
        <v>158</v>
      </c>
      <c r="V54" s="73">
        <v>1</v>
      </c>
    </row>
    <row r="55" spans="19:22" ht="15">
      <c r="S55" s="693"/>
      <c r="T55" s="693"/>
      <c r="U55" s="76" t="s">
        <v>159</v>
      </c>
      <c r="V55" s="73">
        <v>0</v>
      </c>
    </row>
    <row r="56" spans="19:22" ht="15" customHeight="1">
      <c r="S56" s="70"/>
      <c r="T56" s="70"/>
      <c r="U56" s="70"/>
      <c r="V56" s="71"/>
    </row>
    <row r="57" spans="19:22" ht="15">
      <c r="S57" s="697" t="s">
        <v>160</v>
      </c>
      <c r="T57" s="697"/>
      <c r="U57" s="694" t="s">
        <v>161</v>
      </c>
      <c r="V57" s="77"/>
    </row>
    <row r="58" spans="19:22" ht="60">
      <c r="S58" s="78" t="s">
        <v>162</v>
      </c>
      <c r="T58" s="78" t="s">
        <v>20</v>
      </c>
      <c r="U58" s="694"/>
      <c r="V58" s="77"/>
    </row>
    <row r="59" spans="19:22" ht="25.5" customHeight="1">
      <c r="S59" s="79" t="s">
        <v>163</v>
      </c>
      <c r="T59" s="80" t="s">
        <v>164</v>
      </c>
      <c r="U59" s="81" t="s">
        <v>165</v>
      </c>
      <c r="V59" s="82"/>
    </row>
    <row r="60" spans="19:22" ht="25.5" customHeight="1">
      <c r="S60" s="79" t="s">
        <v>166</v>
      </c>
      <c r="T60" s="83" t="s">
        <v>167</v>
      </c>
      <c r="U60" s="81" t="s">
        <v>168</v>
      </c>
      <c r="V60" s="82"/>
    </row>
    <row r="61" spans="19:22" ht="25.5" customHeight="1">
      <c r="S61" s="79" t="s">
        <v>169</v>
      </c>
      <c r="T61" s="84" t="s">
        <v>170</v>
      </c>
      <c r="U61" s="81" t="s">
        <v>171</v>
      </c>
      <c r="V61" s="82"/>
    </row>
    <row r="62" spans="19:22" ht="25.5" customHeight="1">
      <c r="S62" s="79" t="s">
        <v>172</v>
      </c>
      <c r="T62" s="85" t="s">
        <v>173</v>
      </c>
      <c r="U62" s="81" t="s">
        <v>174</v>
      </c>
      <c r="V62" s="82"/>
    </row>
    <row r="63" spans="19:22" ht="25.5" customHeight="1">
      <c r="S63" s="79" t="s">
        <v>175</v>
      </c>
      <c r="T63" s="86" t="s">
        <v>176</v>
      </c>
      <c r="U63" s="87" t="s">
        <v>177</v>
      </c>
      <c r="V63" s="88"/>
    </row>
    <row r="64" spans="19:22" ht="15">
      <c r="S64" s="70"/>
      <c r="T64" s="70"/>
      <c r="U64" s="70"/>
      <c r="V64" s="89"/>
    </row>
  </sheetData>
  <mergeCells count="26">
    <mergeCell ref="S47:S49"/>
    <mergeCell ref="T47:T49"/>
    <mergeCell ref="U57:U58"/>
    <mergeCell ref="H27:H29"/>
    <mergeCell ref="J31:L31"/>
    <mergeCell ref="S50:S52"/>
    <mergeCell ref="T50:T52"/>
    <mergeCell ref="S53:S55"/>
    <mergeCell ref="T53:T55"/>
    <mergeCell ref="S57:T57"/>
    <mergeCell ref="S42:V42"/>
    <mergeCell ref="S44:S46"/>
    <mergeCell ref="D4:F4"/>
    <mergeCell ref="D5:F5"/>
    <mergeCell ref="D3:F3"/>
    <mergeCell ref="B2:F2"/>
    <mergeCell ref="T44:T46"/>
    <mergeCell ref="H2:N2"/>
    <mergeCell ref="H3:H8"/>
    <mergeCell ref="H9:N9"/>
    <mergeCell ref="B12:C13"/>
    <mergeCell ref="D12:K12"/>
    <mergeCell ref="D6:F6"/>
    <mergeCell ref="D7:F7"/>
    <mergeCell ref="D8:F8"/>
    <mergeCell ref="C23:D23"/>
  </mergeCells>
  <pageMargins left="1" right="1" top="1" bottom="1" header="0" footer="0"/>
  <pageSetup paperSize="9" scale="4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TIPOLOGÍA</vt:lpstr>
      <vt:lpstr>Calidad</vt:lpstr>
      <vt:lpstr>Ambiental</vt:lpstr>
      <vt:lpstr>GS-SST</vt:lpstr>
      <vt:lpstr>Control de Cambios</vt:lpstr>
      <vt:lpstr>Parametros</vt:lpstr>
      <vt:lpstr>Ambiental!Área_de_impresión</vt:lpstr>
      <vt:lpstr>Calidad!Área_de_impresión</vt:lpstr>
      <vt:lpstr>'GS-SST'!Área_de_impresión</vt:lpstr>
      <vt:lpstr>Ambiental!Títulos_a_imprimir</vt:lpstr>
      <vt:lpstr>Calidad!Títulos_a_imprimir</vt:lpstr>
      <vt:lpstr>'GS-SST'!Títulos_a_imprimir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Garrido</dc:creator>
  <cp:lastModifiedBy>user</cp:lastModifiedBy>
  <cp:lastPrinted>2018-04-03T12:47:05Z</cp:lastPrinted>
  <dcterms:created xsi:type="dcterms:W3CDTF">2018-04-03T13:26:41Z</dcterms:created>
  <dcterms:modified xsi:type="dcterms:W3CDTF">2023-06-27T20:08:19Z</dcterms:modified>
</cp:coreProperties>
</file>